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'Sheet1'!$A$1:$G$141</definedName>
  </definedNames>
  <calcPr fullCalcOnLoad="1"/>
</workbook>
</file>

<file path=xl/comments1.xml><?xml version="1.0" encoding="utf-8"?>
<comments xmlns="http://schemas.openxmlformats.org/spreadsheetml/2006/main">
  <authors>
    <author>Allison Hord</author>
  </authors>
  <commentList>
    <comment ref="C4" authorId="0">
      <text>
        <r>
          <rPr>
            <b/>
            <sz val="9"/>
            <rFont val="Tahoma"/>
            <family val="2"/>
          </rPr>
          <t>Allison Hord:</t>
        </r>
        <r>
          <rPr>
            <sz val="9"/>
            <rFont val="Tahoma"/>
            <family val="2"/>
          </rPr>
          <t xml:space="preserve">
20-251 ESE  5-252 ESE</t>
        </r>
      </text>
    </comment>
    <comment ref="C110" authorId="0">
      <text>
        <r>
          <rPr>
            <b/>
            <sz val="9"/>
            <rFont val="Tahoma"/>
            <family val="2"/>
          </rPr>
          <t>Allison Hord:</t>
        </r>
        <r>
          <rPr>
            <sz val="9"/>
            <rFont val="Tahoma"/>
            <family val="2"/>
          </rPr>
          <t xml:space="preserve">
based on 25 riders</t>
        </r>
      </text>
    </comment>
    <comment ref="D110" authorId="0">
      <text>
        <r>
          <rPr>
            <b/>
            <sz val="9"/>
            <rFont val="Tahoma"/>
            <family val="2"/>
          </rPr>
          <t>Allison Hord:</t>
        </r>
        <r>
          <rPr>
            <sz val="9"/>
            <rFont val="Tahoma"/>
            <family val="2"/>
          </rPr>
          <t xml:space="preserve">
based on 28 riders</t>
        </r>
      </text>
    </comment>
    <comment ref="E24" authorId="0">
      <text>
        <r>
          <rPr>
            <b/>
            <sz val="9"/>
            <rFont val="Tahoma"/>
            <family val="2"/>
          </rPr>
          <t>Allison Hord:</t>
        </r>
        <r>
          <rPr>
            <sz val="9"/>
            <rFont val="Tahoma"/>
            <family val="2"/>
          </rPr>
          <t xml:space="preserve">
discovery ed site license, performance matters</t>
        </r>
      </text>
    </comment>
    <comment ref="E15" authorId="0">
      <text>
        <r>
          <rPr>
            <b/>
            <sz val="9"/>
            <rFont val="Tahoma"/>
            <family val="2"/>
          </rPr>
          <t>Allison Hord:</t>
        </r>
        <r>
          <rPr>
            <sz val="9"/>
            <rFont val="Tahoma"/>
            <family val="2"/>
          </rPr>
          <t xml:space="preserve">
designated for subs to cover during prof dev</t>
        </r>
      </text>
    </comment>
  </commentList>
</comments>
</file>

<file path=xl/comments2.xml><?xml version="1.0" encoding="utf-8"?>
<comments xmlns="http://schemas.openxmlformats.org/spreadsheetml/2006/main">
  <authors>
    <author>Allison Hord</author>
  </authors>
  <commentList>
    <comment ref="B8" authorId="0">
      <text>
        <r>
          <rPr>
            <b/>
            <sz val="9"/>
            <rFont val="Tahoma"/>
            <family val="2"/>
          </rPr>
          <t>Allison Hord:</t>
        </r>
        <r>
          <rPr>
            <sz val="9"/>
            <rFont val="Tahoma"/>
            <family val="2"/>
          </rPr>
          <t xml:space="preserve">
based on 5 yr exp, step 5</t>
        </r>
      </text>
    </comment>
    <comment ref="B11" authorId="0">
      <text>
        <r>
          <rPr>
            <b/>
            <sz val="9"/>
            <rFont val="Tahoma"/>
            <family val="2"/>
          </rPr>
          <t>Allison Hord:</t>
        </r>
        <r>
          <rPr>
            <sz val="9"/>
            <rFont val="Tahoma"/>
            <family val="2"/>
          </rPr>
          <t xml:space="preserve">
step 10</t>
        </r>
      </text>
    </comment>
    <comment ref="B9" authorId="0">
      <text>
        <r>
          <rPr>
            <b/>
            <sz val="9"/>
            <rFont val="Tahoma"/>
            <family val="2"/>
          </rPr>
          <t>Allison Hord:</t>
        </r>
        <r>
          <rPr>
            <sz val="9"/>
            <rFont val="Tahoma"/>
            <family val="2"/>
          </rPr>
          <t xml:space="preserve">
step 4 plus 1000 for reading endorsement</t>
        </r>
      </text>
    </comment>
    <comment ref="B10" authorId="0">
      <text>
        <r>
          <rPr>
            <b/>
            <sz val="9"/>
            <rFont val="Tahoma"/>
            <family val="2"/>
          </rPr>
          <t>Allison Hord:</t>
        </r>
        <r>
          <rPr>
            <sz val="9"/>
            <rFont val="Tahoma"/>
            <family val="2"/>
          </rPr>
          <t xml:space="preserve">
step 15 with 1000 bonus for reading endorsement</t>
        </r>
      </text>
    </comment>
  </commentList>
</comments>
</file>

<file path=xl/sharedStrings.xml><?xml version="1.0" encoding="utf-8"?>
<sst xmlns="http://schemas.openxmlformats.org/spreadsheetml/2006/main" count="145" uniqueCount="127">
  <si>
    <t>REVENUE</t>
  </si>
  <si>
    <t>ESE</t>
  </si>
  <si>
    <t>EXPENDITURES</t>
  </si>
  <si>
    <t>Basic Instructional</t>
  </si>
  <si>
    <t>Salaries--Substitutes</t>
  </si>
  <si>
    <t>Retirement</t>
  </si>
  <si>
    <t>FICA/MED Taxes</t>
  </si>
  <si>
    <t>Other Employee Ben</t>
  </si>
  <si>
    <t>Prof Tech Services</t>
  </si>
  <si>
    <t>Travel</t>
  </si>
  <si>
    <t>Other Purchased Services</t>
  </si>
  <si>
    <t>Supplies</t>
  </si>
  <si>
    <t>Curriculum &amp; Textbooks</t>
  </si>
  <si>
    <t>Total 5100</t>
  </si>
  <si>
    <t>Prof &amp; Tech Services</t>
  </si>
  <si>
    <t>Total 5200</t>
  </si>
  <si>
    <t>Professional Fees</t>
  </si>
  <si>
    <t>Health Services</t>
  </si>
  <si>
    <t>Total 6150</t>
  </si>
  <si>
    <t>Inst Staff Training</t>
  </si>
  <si>
    <t>Total 6400</t>
  </si>
  <si>
    <t>School Administration</t>
  </si>
  <si>
    <t>FICA/MED taxes</t>
  </si>
  <si>
    <t>Printing/Duplicat</t>
  </si>
  <si>
    <t>Dues &amp; Fees</t>
  </si>
  <si>
    <t>Total 7300</t>
  </si>
  <si>
    <t>Facilities Acquis &amp; Constr</t>
  </si>
  <si>
    <t>Lease Payment</t>
  </si>
  <si>
    <t>Fiscal Services</t>
  </si>
  <si>
    <t>Accounting</t>
  </si>
  <si>
    <t>Audit Services</t>
  </si>
  <si>
    <t>Information Services</t>
  </si>
  <si>
    <t>Postage</t>
  </si>
  <si>
    <t>Printing &amp; Reproduction</t>
  </si>
  <si>
    <t>Total 7720</t>
  </si>
  <si>
    <t>Operation of Plant</t>
  </si>
  <si>
    <t>Salaries--Custodian</t>
  </si>
  <si>
    <t>Repair &amp; Maintenance</t>
  </si>
  <si>
    <t>Telephone</t>
  </si>
  <si>
    <t>Water &amp; Garbage</t>
  </si>
  <si>
    <t>Electric</t>
  </si>
  <si>
    <t>Total 7900</t>
  </si>
  <si>
    <t>Community Services</t>
  </si>
  <si>
    <t>Fundraising Supplies</t>
  </si>
  <si>
    <t>Total 9100</t>
  </si>
  <si>
    <t>TOTAL EXPENSES</t>
  </si>
  <si>
    <t>Salaries</t>
  </si>
  <si>
    <t>Margaret Andrews</t>
  </si>
  <si>
    <t>Robert Donet</t>
  </si>
  <si>
    <t>Camille Caudill</t>
  </si>
  <si>
    <t>Candace Deberry</t>
  </si>
  <si>
    <t>Lori Howard</t>
  </si>
  <si>
    <t>Total Instructional</t>
  </si>
  <si>
    <t>Aides</t>
  </si>
  <si>
    <t>Demita Anderson</t>
  </si>
  <si>
    <t>Missie Bell</t>
  </si>
  <si>
    <t>Total</t>
  </si>
  <si>
    <t>Estimated excess revenue</t>
  </si>
  <si>
    <t>Restore salaries to employees who received cuts</t>
  </si>
  <si>
    <t xml:space="preserve">Additional cleaning services in the afternoon </t>
  </si>
  <si>
    <t>Elective teachers</t>
  </si>
  <si>
    <t>Curriculum/Textbooks</t>
  </si>
  <si>
    <t>Furniture, Fixtures, &amp; Equip</t>
  </si>
  <si>
    <t>Computer hardware</t>
  </si>
  <si>
    <t>Audio Visual</t>
  </si>
  <si>
    <t>Supplies  (give teachers 100 quarterly allowance for classroom materials)</t>
  </si>
  <si>
    <t>(doc cameras)</t>
  </si>
  <si>
    <t>Additional aide  (or other possibilities--see right)</t>
  </si>
  <si>
    <t xml:space="preserve">Part-time tutor/teacher for afterschool </t>
  </si>
  <si>
    <t xml:space="preserve">math tutoring and/or indiv. interventions </t>
  </si>
  <si>
    <t>(tier 3)</t>
  </si>
  <si>
    <t>=</t>
  </si>
  <si>
    <t xml:space="preserve"> </t>
  </si>
  <si>
    <t>Workmen's Comp</t>
  </si>
  <si>
    <t>ESE Coordinator Salary</t>
  </si>
  <si>
    <t>Employer FICA</t>
  </si>
  <si>
    <t>Insurance</t>
  </si>
  <si>
    <t>Total 7400</t>
  </si>
  <si>
    <t>Total 7500</t>
  </si>
  <si>
    <t>Charles Bowe</t>
  </si>
  <si>
    <t>Total 6130</t>
  </si>
  <si>
    <t>Other Employee Benefits</t>
  </si>
  <si>
    <t>Capital Outlay</t>
  </si>
  <si>
    <t>Title I</t>
  </si>
  <si>
    <t>Food Service</t>
  </si>
  <si>
    <t>Non Capitalized FF&amp;E</t>
  </si>
  <si>
    <t>Non Capitalized Computer Hardware</t>
  </si>
  <si>
    <t>Exceptional Student Education</t>
  </si>
  <si>
    <t>Staff Training Service Fees</t>
  </si>
  <si>
    <t>Payroll Expenses</t>
  </si>
  <si>
    <t>Other Support Personnel</t>
  </si>
  <si>
    <t>Professional &amp; Technical</t>
  </si>
  <si>
    <t>Pupil Transportation Services</t>
  </si>
  <si>
    <t>Total 7800</t>
  </si>
  <si>
    <t>Debt Service</t>
  </si>
  <si>
    <t>Interest</t>
  </si>
  <si>
    <t>Total 9200</t>
  </si>
  <si>
    <t>FTE</t>
  </si>
  <si>
    <t>Debt Retirement</t>
  </si>
  <si>
    <t>Other Instruction</t>
  </si>
  <si>
    <t>Field Trip Expenses</t>
  </si>
  <si>
    <t>Parental Involvement</t>
  </si>
  <si>
    <t>Other Purchases</t>
  </si>
  <si>
    <t>BALANCE</t>
  </si>
  <si>
    <t>Projected Revenue</t>
  </si>
  <si>
    <t>TOTAL</t>
  </si>
  <si>
    <t xml:space="preserve">5% LCSB </t>
  </si>
  <si>
    <t>Lesley Wickboldt</t>
  </si>
  <si>
    <t>Salaries--Elective Teachers</t>
  </si>
  <si>
    <t>OPS-Administration</t>
  </si>
  <si>
    <t>Becky Donet</t>
  </si>
  <si>
    <t>George Farrow</t>
  </si>
  <si>
    <t>Allison Hord</t>
  </si>
  <si>
    <t>Salaries--Title I Tutoring</t>
  </si>
  <si>
    <t xml:space="preserve">Total </t>
  </si>
  <si>
    <t>Para</t>
  </si>
  <si>
    <t>Salary Stipend</t>
  </si>
  <si>
    <t>Board Training</t>
  </si>
  <si>
    <t>Total 7100</t>
  </si>
  <si>
    <t>Fingerprinting</t>
  </si>
  <si>
    <t>FF&amp;E</t>
  </si>
  <si>
    <t>Salaries-Teachers (3)</t>
  </si>
  <si>
    <t>ESE Coordinator Stipend</t>
  </si>
  <si>
    <r>
      <rPr>
        <b/>
        <sz val="14"/>
        <rFont val="Arial"/>
        <family val="2"/>
      </rPr>
      <t xml:space="preserve"> Nature Coast Middle School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Arial"/>
        <family val="2"/>
      </rPr>
      <t>2017-2018 Proposed Budget 75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</t>
    </r>
  </si>
  <si>
    <t>75 Students Ave., 28 ESE</t>
  </si>
  <si>
    <t>Salaries--Aides (4 FT)</t>
  </si>
  <si>
    <t>Admin Salary (Inc Bookkeeping) Step 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</si>
</sst>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5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60"/>
      <name val="Arial"/>
      <family val="2"/>
    </font>
    <font>
      <sz val="11"/>
      <name val="Calibri"/>
      <family val="2"/>
    </font>
    <font>
      <b/>
      <sz val="10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24997000396251678"/>
      <name val="Arial"/>
      <family val="2"/>
    </font>
    <font>
      <sz val="10"/>
      <color theme="9" tint="-0.24997000396251678"/>
      <name val="Arial"/>
      <family val="2"/>
    </font>
    <font>
      <b/>
      <sz val="10"/>
      <color theme="5" tint="-0.24997000396251678"/>
      <name val="Arial"/>
      <family val="2"/>
    </font>
    <font>
      <b/>
      <sz val="10"/>
      <color rgb="FFFA7D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7F7F7F"/>
      </left>
      <right style="thin">
        <color rgb="FF7F7F7F"/>
      </right>
      <top>
        <color indexed="63"/>
      </top>
      <bottom style="thin">
        <color rgb="FF7F7F7F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3000030517578"/>
      </left>
      <right>
        <color indexed="63"/>
      </right>
      <top style="thin">
        <color theme="0" tint="-0.14993000030517578"/>
      </top>
      <bottom style="thin">
        <color theme="0" tint="-0.14993000030517578"/>
      </bottom>
    </border>
    <border>
      <left>
        <color indexed="63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4" fontId="33" fillId="27" borderId="1" xfId="40" applyNumberForma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0" xfId="0" applyFont="1" applyAlignment="1">
      <alignment/>
    </xf>
    <xf numFmtId="0" fontId="47" fillId="0" borderId="0" xfId="0" applyFont="1" applyFill="1" applyAlignment="1">
      <alignment/>
    </xf>
    <xf numFmtId="0" fontId="33" fillId="0" borderId="10" xfId="40" applyFill="1" applyBorder="1" applyAlignment="1">
      <alignment/>
    </xf>
    <xf numFmtId="0" fontId="33" fillId="0" borderId="11" xfId="40" applyFill="1" applyBorder="1" applyAlignment="1">
      <alignment/>
    </xf>
    <xf numFmtId="0" fontId="2" fillId="0" borderId="0" xfId="0" applyFont="1" applyAlignment="1">
      <alignment horizontal="left"/>
    </xf>
    <xf numFmtId="0" fontId="0" fillId="33" borderId="0" xfId="0" applyFill="1" applyAlignment="1">
      <alignment/>
    </xf>
    <xf numFmtId="0" fontId="33" fillId="33" borderId="12" xfId="40" applyFill="1" applyBorder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34" borderId="0" xfId="0" applyFill="1" applyAlignment="1">
      <alignment/>
    </xf>
    <xf numFmtId="0" fontId="33" fillId="0" borderId="13" xfId="40" applyFill="1" applyBorder="1" applyAlignment="1">
      <alignment/>
    </xf>
    <xf numFmtId="0" fontId="33" fillId="0" borderId="14" xfId="40" applyFill="1" applyBorder="1" applyAlignment="1">
      <alignment/>
    </xf>
    <xf numFmtId="0" fontId="2" fillId="35" borderId="15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3" fontId="0" fillId="35" borderId="15" xfId="0" applyNumberFormat="1" applyFont="1" applyFill="1" applyBorder="1" applyAlignment="1">
      <alignment/>
    </xf>
    <xf numFmtId="3" fontId="0" fillId="35" borderId="15" xfId="0" applyNumberFormat="1" applyFont="1" applyFill="1" applyBorder="1" applyAlignment="1">
      <alignment horizontal="center"/>
    </xf>
    <xf numFmtId="16" fontId="0" fillId="35" borderId="15" xfId="0" applyNumberFormat="1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34" borderId="15" xfId="0" applyFont="1" applyFill="1" applyBorder="1" applyAlignment="1">
      <alignment/>
    </xf>
    <xf numFmtId="3" fontId="2" fillId="34" borderId="15" xfId="0" applyNumberFormat="1" applyFont="1" applyFill="1" applyBorder="1" applyAlignment="1">
      <alignment/>
    </xf>
    <xf numFmtId="3" fontId="0" fillId="34" borderId="15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3" fontId="2" fillId="0" borderId="15" xfId="0" applyNumberFormat="1" applyFont="1" applyBorder="1" applyAlignment="1">
      <alignment/>
    </xf>
    <xf numFmtId="0" fontId="0" fillId="0" borderId="15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41" fontId="2" fillId="34" borderId="15" xfId="0" applyNumberFormat="1" applyFont="1" applyFill="1" applyBorder="1" applyAlignment="1">
      <alignment/>
    </xf>
    <xf numFmtId="41" fontId="0" fillId="0" borderId="15" xfId="0" applyNumberFormat="1" applyFont="1" applyBorder="1" applyAlignment="1">
      <alignment/>
    </xf>
    <xf numFmtId="44" fontId="33" fillId="0" borderId="15" xfId="40" applyNumberFormat="1" applyFill="1" applyBorder="1" applyAlignment="1">
      <alignment horizontal="left"/>
    </xf>
    <xf numFmtId="44" fontId="33" fillId="0" borderId="15" xfId="40" applyNumberFormat="1" applyFill="1" applyBorder="1" applyAlignment="1">
      <alignment/>
    </xf>
    <xf numFmtId="3" fontId="33" fillId="0" borderId="15" xfId="40" applyNumberFormat="1" applyFill="1" applyBorder="1" applyAlignment="1">
      <alignment/>
    </xf>
    <xf numFmtId="41" fontId="33" fillId="0" borderId="15" xfId="40" applyNumberFormat="1" applyFill="1" applyBorder="1" applyAlignment="1">
      <alignment/>
    </xf>
    <xf numFmtId="0" fontId="47" fillId="0" borderId="15" xfId="0" applyFont="1" applyBorder="1" applyAlignment="1">
      <alignment horizontal="left"/>
    </xf>
    <xf numFmtId="0" fontId="47" fillId="0" borderId="15" xfId="0" applyFont="1" applyBorder="1" applyAlignment="1">
      <alignment/>
    </xf>
    <xf numFmtId="3" fontId="47" fillId="0" borderId="15" xfId="0" applyNumberFormat="1" applyFont="1" applyBorder="1" applyAlignment="1">
      <alignment/>
    </xf>
    <xf numFmtId="41" fontId="47" fillId="0" borderId="15" xfId="0" applyNumberFormat="1" applyFont="1" applyBorder="1" applyAlignment="1">
      <alignment/>
    </xf>
    <xf numFmtId="3" fontId="48" fillId="0" borderId="15" xfId="0" applyNumberFormat="1" applyFont="1" applyBorder="1" applyAlignment="1">
      <alignment/>
    </xf>
    <xf numFmtId="41" fontId="48" fillId="0" borderId="15" xfId="0" applyNumberFormat="1" applyFont="1" applyBorder="1" applyAlignment="1">
      <alignment/>
    </xf>
    <xf numFmtId="0" fontId="33" fillId="0" borderId="15" xfId="40" applyFill="1" applyBorder="1" applyAlignment="1">
      <alignment/>
    </xf>
    <xf numFmtId="41" fontId="2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 horizontal="left"/>
    </xf>
    <xf numFmtId="0" fontId="0" fillId="0" borderId="15" xfId="0" applyBorder="1" applyAlignment="1">
      <alignment horizontal="left"/>
    </xf>
    <xf numFmtId="3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33" fillId="0" borderId="15" xfId="40" applyFill="1" applyBorder="1" applyAlignment="1">
      <alignment horizontal="left"/>
    </xf>
    <xf numFmtId="0" fontId="47" fillId="0" borderId="15" xfId="0" applyFont="1" applyFill="1" applyBorder="1" applyAlignment="1">
      <alignment horizontal="left"/>
    </xf>
    <xf numFmtId="0" fontId="47" fillId="0" borderId="15" xfId="0" applyFont="1" applyFill="1" applyBorder="1" applyAlignment="1">
      <alignment/>
    </xf>
    <xf numFmtId="3" fontId="47" fillId="0" borderId="15" xfId="0" applyNumberFormat="1" applyFont="1" applyFill="1" applyBorder="1" applyAlignment="1">
      <alignment/>
    </xf>
    <xf numFmtId="41" fontId="47" fillId="0" borderId="15" xfId="0" applyNumberFormat="1" applyFont="1" applyFill="1" applyBorder="1" applyAlignment="1">
      <alignment/>
    </xf>
    <xf numFmtId="0" fontId="33" fillId="27" borderId="15" xfId="40" applyBorder="1" applyAlignment="1">
      <alignment horizontal="left"/>
    </xf>
    <xf numFmtId="0" fontId="33" fillId="27" borderId="15" xfId="40" applyBorder="1" applyAlignment="1">
      <alignment/>
    </xf>
    <xf numFmtId="3" fontId="33" fillId="27" borderId="15" xfId="40" applyNumberFormat="1" applyBorder="1" applyAlignment="1">
      <alignment/>
    </xf>
    <xf numFmtId="41" fontId="33" fillId="27" borderId="15" xfId="40" applyNumberFormat="1" applyBorder="1" applyAlignment="1">
      <alignment/>
    </xf>
    <xf numFmtId="0" fontId="33" fillId="33" borderId="15" xfId="40" applyFill="1" applyBorder="1" applyAlignment="1">
      <alignment horizontal="left"/>
    </xf>
    <xf numFmtId="0" fontId="33" fillId="33" borderId="15" xfId="40" applyFill="1" applyBorder="1" applyAlignment="1">
      <alignment/>
    </xf>
    <xf numFmtId="3" fontId="33" fillId="33" borderId="15" xfId="40" applyNumberFormat="1" applyFill="1" applyBorder="1" applyAlignment="1">
      <alignment/>
    </xf>
    <xf numFmtId="41" fontId="33" fillId="33" borderId="15" xfId="40" applyNumberFormat="1" applyFill="1" applyBorder="1" applyAlignment="1">
      <alignment/>
    </xf>
    <xf numFmtId="0" fontId="49" fillId="34" borderId="15" xfId="0" applyFont="1" applyFill="1" applyBorder="1" applyAlignment="1">
      <alignment/>
    </xf>
    <xf numFmtId="3" fontId="49" fillId="34" borderId="15" xfId="0" applyNumberFormat="1" applyFont="1" applyFill="1" applyBorder="1" applyAlignment="1">
      <alignment/>
    </xf>
    <xf numFmtId="41" fontId="0" fillId="34" borderId="15" xfId="0" applyNumberFormat="1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0" fontId="0" fillId="0" borderId="0" xfId="0" applyFill="1" applyAlignment="1">
      <alignment/>
    </xf>
    <xf numFmtId="0" fontId="7" fillId="0" borderId="15" xfId="0" applyFont="1" applyBorder="1" applyAlignment="1">
      <alignment/>
    </xf>
    <xf numFmtId="0" fontId="33" fillId="0" borderId="0" xfId="40" applyFill="1" applyBorder="1" applyAlignment="1">
      <alignment/>
    </xf>
    <xf numFmtId="0" fontId="2" fillId="0" borderId="15" xfId="40" applyFont="1" applyFill="1" applyBorder="1" applyAlignment="1">
      <alignment/>
    </xf>
    <xf numFmtId="0" fontId="0" fillId="0" borderId="15" xfId="40" applyFont="1" applyFill="1" applyBorder="1" applyAlignment="1">
      <alignment horizontal="left"/>
    </xf>
    <xf numFmtId="0" fontId="2" fillId="0" borderId="15" xfId="40" applyFont="1" applyFill="1" applyBorder="1" applyAlignment="1">
      <alignment horizontal="left"/>
    </xf>
    <xf numFmtId="0" fontId="0" fillId="0" borderId="15" xfId="40" applyFont="1" applyFill="1" applyBorder="1" applyAlignment="1">
      <alignment/>
    </xf>
    <xf numFmtId="3" fontId="28" fillId="0" borderId="15" xfId="4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41" fontId="0" fillId="0" borderId="15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1" fillId="35" borderId="15" xfId="0" applyFont="1" applyFill="1" applyBorder="1" applyAlignment="1">
      <alignment horizontal="center" wrapText="1"/>
    </xf>
    <xf numFmtId="0" fontId="50" fillId="0" borderId="16" xfId="40" applyFont="1" applyFill="1" applyBorder="1" applyAlignment="1">
      <alignment horizontal="left"/>
    </xf>
    <xf numFmtId="0" fontId="33" fillId="0" borderId="17" xfId="40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35"/>
  <sheetViews>
    <sheetView tabSelected="1" workbookViewId="0" topLeftCell="A59">
      <selection activeCell="B73" sqref="B73"/>
    </sheetView>
  </sheetViews>
  <sheetFormatPr defaultColWidth="9.140625" defaultRowHeight="12.75"/>
  <cols>
    <col min="2" max="2" width="28.7109375" style="0" customWidth="1"/>
    <col min="3" max="3" width="15.7109375" style="1" customWidth="1"/>
    <col min="4" max="4" width="15.28125" style="1" customWidth="1"/>
    <col min="5" max="5" width="12.7109375" style="1" customWidth="1"/>
    <col min="6" max="6" width="10.57421875" style="1" customWidth="1"/>
    <col min="7" max="7" width="12.7109375" style="17" customWidth="1"/>
  </cols>
  <sheetData>
    <row r="1" spans="1:7" ht="12.75" customHeight="1">
      <c r="A1" s="83" t="s">
        <v>123</v>
      </c>
      <c r="B1" s="83"/>
      <c r="C1" s="83"/>
      <c r="D1" s="83"/>
      <c r="E1" s="83"/>
      <c r="F1" s="83"/>
      <c r="G1" s="83"/>
    </row>
    <row r="2" spans="1:7" ht="43.5" customHeight="1">
      <c r="A2" s="83"/>
      <c r="B2" s="83"/>
      <c r="C2" s="83"/>
      <c r="D2" s="83"/>
      <c r="E2" s="83"/>
      <c r="F2" s="83"/>
      <c r="G2" s="83"/>
    </row>
    <row r="3" spans="1:7" ht="12.75">
      <c r="A3" s="82"/>
      <c r="B3" s="82"/>
      <c r="C3" s="82"/>
      <c r="D3" s="82"/>
      <c r="E3" s="82"/>
      <c r="F3" s="82"/>
      <c r="G3" s="82"/>
    </row>
    <row r="4" spans="1:7" ht="12.75">
      <c r="A4" s="20" t="s">
        <v>0</v>
      </c>
      <c r="B4" s="21"/>
      <c r="C4" s="22" t="s">
        <v>97</v>
      </c>
      <c r="D4" s="23" t="s">
        <v>82</v>
      </c>
      <c r="E4" s="24" t="s">
        <v>83</v>
      </c>
      <c r="F4" s="23" t="s">
        <v>1</v>
      </c>
      <c r="G4" s="25" t="s">
        <v>105</v>
      </c>
    </row>
    <row r="5" spans="1:7" ht="12.75">
      <c r="A5" s="26"/>
      <c r="B5" s="26"/>
      <c r="C5" s="27"/>
      <c r="D5" s="27"/>
      <c r="E5" s="27"/>
      <c r="F5" s="27"/>
      <c r="G5" s="28"/>
    </row>
    <row r="6" spans="1:7" ht="12.75">
      <c r="A6" s="26"/>
      <c r="B6" s="35" t="s">
        <v>104</v>
      </c>
      <c r="C6" s="27">
        <v>517077</v>
      </c>
      <c r="D6" s="27">
        <v>28660</v>
      </c>
      <c r="E6" s="27">
        <v>23403.58</v>
      </c>
      <c r="F6" s="27">
        <v>10000</v>
      </c>
      <c r="G6" s="29">
        <f>SUM(C6:F6)</f>
        <v>579140.58</v>
      </c>
    </row>
    <row r="7" spans="1:7" ht="12.75">
      <c r="A7" s="26"/>
      <c r="B7" s="72" t="s">
        <v>124</v>
      </c>
      <c r="C7" s="27"/>
      <c r="D7" s="27"/>
      <c r="E7" s="27"/>
      <c r="F7" s="27"/>
      <c r="G7" s="30"/>
    </row>
    <row r="8" spans="1:7" ht="12.75">
      <c r="A8" s="26"/>
      <c r="B8" s="26"/>
      <c r="C8" s="27"/>
      <c r="D8" s="27"/>
      <c r="E8" s="27"/>
      <c r="F8" s="27"/>
      <c r="G8" s="30"/>
    </row>
    <row r="9" spans="1:7" ht="12.75">
      <c r="A9" s="26"/>
      <c r="B9" s="31"/>
      <c r="C9" s="32"/>
      <c r="D9" s="32"/>
      <c r="E9" s="27" t="s">
        <v>72</v>
      </c>
      <c r="F9" s="27"/>
      <c r="G9" s="28"/>
    </row>
    <row r="10" spans="1:7" ht="12.75">
      <c r="A10" s="20" t="s">
        <v>2</v>
      </c>
      <c r="B10" s="21"/>
      <c r="C10" s="22"/>
      <c r="D10" s="22"/>
      <c r="E10" s="22"/>
      <c r="F10" s="22"/>
      <c r="G10" s="28"/>
    </row>
    <row r="11" spans="1:7" ht="12.75">
      <c r="A11" s="33"/>
      <c r="B11" s="26"/>
      <c r="C11" s="27"/>
      <c r="D11" s="27"/>
      <c r="E11" s="27"/>
      <c r="F11" s="27"/>
      <c r="G11" s="28"/>
    </row>
    <row r="12" spans="1:7" ht="12.75">
      <c r="A12" s="33"/>
      <c r="B12" s="26"/>
      <c r="C12" s="27"/>
      <c r="D12" s="27"/>
      <c r="E12" s="27"/>
      <c r="F12" s="27"/>
      <c r="G12" s="28"/>
    </row>
    <row r="13" spans="1:7" ht="12.75">
      <c r="A13" s="34">
        <v>5100</v>
      </c>
      <c r="B13" s="35" t="s">
        <v>3</v>
      </c>
      <c r="C13" s="32"/>
      <c r="D13" s="32"/>
      <c r="E13" s="32"/>
      <c r="F13" s="32"/>
      <c r="G13" s="36">
        <f>SUM(C13:F13)</f>
        <v>0</v>
      </c>
    </row>
    <row r="14" spans="1:7" ht="12.75">
      <c r="A14" s="33">
        <v>120</v>
      </c>
      <c r="B14" s="79" t="s">
        <v>121</v>
      </c>
      <c r="C14" s="27">
        <v>135000</v>
      </c>
      <c r="D14" s="27"/>
      <c r="E14" s="37"/>
      <c r="F14" s="27"/>
      <c r="G14" s="36">
        <f aca="true" t="shared" si="0" ref="G14:G84">SUM(C14:F14)</f>
        <v>135000</v>
      </c>
    </row>
    <row r="15" spans="1:7" ht="12.75">
      <c r="A15" s="33">
        <v>140</v>
      </c>
      <c r="B15" s="26" t="s">
        <v>4</v>
      </c>
      <c r="C15" s="27">
        <v>2000</v>
      </c>
      <c r="D15" s="27"/>
      <c r="E15" s="37"/>
      <c r="F15" s="27"/>
      <c r="G15" s="36">
        <f t="shared" si="0"/>
        <v>2000</v>
      </c>
    </row>
    <row r="16" spans="1:7" ht="12.75">
      <c r="A16" s="33">
        <v>150</v>
      </c>
      <c r="B16" s="26" t="s">
        <v>113</v>
      </c>
      <c r="C16" s="27">
        <v>1500</v>
      </c>
      <c r="D16" s="27"/>
      <c r="E16" s="37"/>
      <c r="F16" s="27"/>
      <c r="G16" s="36">
        <f t="shared" si="0"/>
        <v>1500</v>
      </c>
    </row>
    <row r="17" spans="1:7" ht="12.75">
      <c r="A17" s="33">
        <v>150</v>
      </c>
      <c r="B17" s="26" t="s">
        <v>125</v>
      </c>
      <c r="C17" s="27">
        <v>30432</v>
      </c>
      <c r="D17" s="27"/>
      <c r="E17" s="80">
        <v>23026</v>
      </c>
      <c r="F17" s="27">
        <v>10000</v>
      </c>
      <c r="G17" s="36">
        <f t="shared" si="0"/>
        <v>63458</v>
      </c>
    </row>
    <row r="18" spans="1:7" ht="12.75">
      <c r="A18" s="33">
        <v>150</v>
      </c>
      <c r="B18" s="26" t="s">
        <v>108</v>
      </c>
      <c r="C18" s="27">
        <v>3200</v>
      </c>
      <c r="D18" s="27"/>
      <c r="E18" s="37"/>
      <c r="F18" s="27"/>
      <c r="G18" s="36">
        <f t="shared" si="0"/>
        <v>3200</v>
      </c>
    </row>
    <row r="19" spans="1:7" ht="12.75">
      <c r="A19" s="33">
        <v>210</v>
      </c>
      <c r="B19" s="26" t="s">
        <v>5</v>
      </c>
      <c r="C19" s="27">
        <v>3000</v>
      </c>
      <c r="D19" s="27"/>
      <c r="E19" s="37"/>
      <c r="F19" s="27"/>
      <c r="G19" s="36">
        <f t="shared" si="0"/>
        <v>3000</v>
      </c>
    </row>
    <row r="20" spans="1:7" ht="12.75">
      <c r="A20" s="33">
        <v>220</v>
      </c>
      <c r="B20" s="79" t="s">
        <v>6</v>
      </c>
      <c r="C20" s="27">
        <v>15182</v>
      </c>
      <c r="D20" s="27"/>
      <c r="E20" s="37"/>
      <c r="F20" s="27"/>
      <c r="G20" s="36">
        <f t="shared" si="0"/>
        <v>15182</v>
      </c>
    </row>
    <row r="21" spans="1:7" ht="12.75">
      <c r="A21" s="33">
        <v>230</v>
      </c>
      <c r="B21" s="26" t="s">
        <v>116</v>
      </c>
      <c r="C21" s="27">
        <v>0</v>
      </c>
      <c r="D21" s="27"/>
      <c r="E21" s="37"/>
      <c r="F21" s="27"/>
      <c r="G21" s="36">
        <f t="shared" si="0"/>
        <v>0</v>
      </c>
    </row>
    <row r="22" spans="1:7" ht="12.75">
      <c r="A22" s="33">
        <v>240</v>
      </c>
      <c r="B22" s="26" t="s">
        <v>73</v>
      </c>
      <c r="C22" s="27">
        <v>3500</v>
      </c>
      <c r="D22" s="27"/>
      <c r="E22" s="37"/>
      <c r="F22" s="27"/>
      <c r="G22" s="36">
        <f t="shared" si="0"/>
        <v>3500</v>
      </c>
    </row>
    <row r="23" spans="1:7" ht="12.75">
      <c r="A23" s="33">
        <v>250</v>
      </c>
      <c r="B23" s="26" t="s">
        <v>7</v>
      </c>
      <c r="C23" s="27">
        <v>1500</v>
      </c>
      <c r="D23" s="27"/>
      <c r="E23" s="37"/>
      <c r="F23" s="27"/>
      <c r="G23" s="36">
        <f t="shared" si="0"/>
        <v>1500</v>
      </c>
    </row>
    <row r="24" spans="1:7" ht="12.75">
      <c r="A24" s="33">
        <v>310</v>
      </c>
      <c r="B24" s="26" t="s">
        <v>8</v>
      </c>
      <c r="C24" s="27">
        <v>900</v>
      </c>
      <c r="D24" s="27"/>
      <c r="E24" s="37"/>
      <c r="F24" s="27"/>
      <c r="G24" s="36">
        <f t="shared" si="0"/>
        <v>900</v>
      </c>
    </row>
    <row r="25" spans="1:7" ht="12.75">
      <c r="A25" s="33">
        <v>330</v>
      </c>
      <c r="B25" s="26" t="s">
        <v>9</v>
      </c>
      <c r="C25" s="27">
        <v>350</v>
      </c>
      <c r="D25" s="27"/>
      <c r="E25" s="37"/>
      <c r="F25" s="27"/>
      <c r="G25" s="36">
        <f t="shared" si="0"/>
        <v>350</v>
      </c>
    </row>
    <row r="26" spans="1:7" ht="12.75">
      <c r="A26" s="33">
        <v>510</v>
      </c>
      <c r="B26" s="26" t="s">
        <v>11</v>
      </c>
      <c r="C26" s="27">
        <v>1750</v>
      </c>
      <c r="D26" s="27"/>
      <c r="E26" s="37"/>
      <c r="F26" s="27"/>
      <c r="G26" s="36">
        <f t="shared" si="0"/>
        <v>1750</v>
      </c>
    </row>
    <row r="27" spans="1:7" ht="12.75">
      <c r="A27" s="33">
        <v>520</v>
      </c>
      <c r="B27" s="79" t="s">
        <v>12</v>
      </c>
      <c r="C27" s="27">
        <v>4000</v>
      </c>
      <c r="D27" s="27"/>
      <c r="E27" s="37"/>
      <c r="F27" s="27"/>
      <c r="G27" s="36">
        <f t="shared" si="0"/>
        <v>4000</v>
      </c>
    </row>
    <row r="28" spans="1:7" ht="12.75">
      <c r="A28" s="33">
        <v>570</v>
      </c>
      <c r="B28" s="26" t="s">
        <v>84</v>
      </c>
      <c r="C28" s="27"/>
      <c r="D28" s="27"/>
      <c r="E28" s="37"/>
      <c r="F28" s="27"/>
      <c r="G28" s="36">
        <f t="shared" si="0"/>
        <v>0</v>
      </c>
    </row>
    <row r="29" spans="1:7" ht="12.75">
      <c r="A29" s="33">
        <v>642</v>
      </c>
      <c r="B29" s="26" t="s">
        <v>85</v>
      </c>
      <c r="C29" s="27">
        <v>200</v>
      </c>
      <c r="D29" s="27"/>
      <c r="E29" s="80"/>
      <c r="F29" s="27"/>
      <c r="G29" s="36">
        <f t="shared" si="0"/>
        <v>200</v>
      </c>
    </row>
    <row r="30" spans="1:7" ht="12.75">
      <c r="A30" s="33">
        <v>643</v>
      </c>
      <c r="B30" s="26" t="s">
        <v>86</v>
      </c>
      <c r="C30" s="27">
        <v>0</v>
      </c>
      <c r="D30" s="27"/>
      <c r="E30" s="37"/>
      <c r="F30" s="27"/>
      <c r="G30" s="36">
        <f t="shared" si="0"/>
        <v>0</v>
      </c>
    </row>
    <row r="31" spans="1:7" ht="12.75">
      <c r="A31" s="33"/>
      <c r="B31" s="26"/>
      <c r="C31" s="27"/>
      <c r="D31" s="27"/>
      <c r="E31" s="37"/>
      <c r="F31" s="27"/>
      <c r="G31" s="36">
        <f t="shared" si="0"/>
        <v>0</v>
      </c>
    </row>
    <row r="32" spans="1:253" s="3" customFormat="1" ht="15">
      <c r="A32" s="38" t="s">
        <v>13</v>
      </c>
      <c r="B32" s="39"/>
      <c r="C32" s="40">
        <f>SUM(C14:C31)</f>
        <v>202514</v>
      </c>
      <c r="D32" s="40">
        <f>SUM(D14:D31)</f>
        <v>0</v>
      </c>
      <c r="E32" s="41">
        <f>SUM(E14:E31)</f>
        <v>23026</v>
      </c>
      <c r="F32" s="40">
        <f>SUM(F14:F31)</f>
        <v>10000</v>
      </c>
      <c r="G32" s="36">
        <f t="shared" si="0"/>
        <v>235540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1:7" ht="12.75">
      <c r="A33" s="33"/>
      <c r="B33" s="26"/>
      <c r="C33" s="27"/>
      <c r="D33" s="27"/>
      <c r="E33" s="37"/>
      <c r="F33" s="27"/>
      <c r="G33" s="36">
        <f t="shared" si="0"/>
        <v>0</v>
      </c>
    </row>
    <row r="34" spans="1:7" ht="12.75">
      <c r="A34" s="33">
        <v>5200</v>
      </c>
      <c r="B34" s="35" t="s">
        <v>87</v>
      </c>
      <c r="C34" s="32"/>
      <c r="D34" s="27"/>
      <c r="E34" s="37"/>
      <c r="F34" s="27"/>
      <c r="G34" s="36">
        <f t="shared" si="0"/>
        <v>0</v>
      </c>
    </row>
    <row r="35" spans="1:7" ht="12.75">
      <c r="A35" s="33">
        <v>110</v>
      </c>
      <c r="B35" s="26" t="s">
        <v>74</v>
      </c>
      <c r="C35" s="27">
        <v>49000</v>
      </c>
      <c r="D35" s="27"/>
      <c r="E35" s="37"/>
      <c r="F35" s="27"/>
      <c r="G35" s="36">
        <f t="shared" si="0"/>
        <v>49000</v>
      </c>
    </row>
    <row r="36" spans="1:7" ht="12.75">
      <c r="A36" s="33">
        <v>115</v>
      </c>
      <c r="B36" s="79" t="s">
        <v>122</v>
      </c>
      <c r="C36" s="27">
        <v>6000</v>
      </c>
      <c r="D36" s="27"/>
      <c r="E36" s="37"/>
      <c r="F36" s="27"/>
      <c r="G36" s="36">
        <f>SUM(C36:F36)</f>
        <v>6000</v>
      </c>
    </row>
    <row r="37" spans="1:7" ht="12.75">
      <c r="A37" s="33">
        <v>220</v>
      </c>
      <c r="B37" s="79" t="s">
        <v>75</v>
      </c>
      <c r="C37" s="27">
        <v>4208</v>
      </c>
      <c r="D37" s="27"/>
      <c r="E37" s="37"/>
      <c r="F37" s="27"/>
      <c r="G37" s="36">
        <f t="shared" si="0"/>
        <v>4208</v>
      </c>
    </row>
    <row r="38" spans="1:7" ht="12.75">
      <c r="A38" s="33">
        <v>310</v>
      </c>
      <c r="B38" s="79" t="s">
        <v>14</v>
      </c>
      <c r="C38" s="27">
        <v>9500</v>
      </c>
      <c r="D38" s="27"/>
      <c r="E38" s="37"/>
      <c r="F38" s="27"/>
      <c r="G38" s="36">
        <f t="shared" si="0"/>
        <v>9500</v>
      </c>
    </row>
    <row r="39" spans="1:7" ht="12.75">
      <c r="A39" s="33"/>
      <c r="B39" s="26"/>
      <c r="C39" s="27"/>
      <c r="D39" s="27"/>
      <c r="E39" s="37"/>
      <c r="F39" s="27"/>
      <c r="G39" s="36">
        <f t="shared" si="0"/>
        <v>0</v>
      </c>
    </row>
    <row r="40" spans="1:253" s="4" customFormat="1" ht="12.75">
      <c r="A40" s="42" t="s">
        <v>15</v>
      </c>
      <c r="B40" s="43"/>
      <c r="C40" s="44">
        <f>SUM(C35:C39)</f>
        <v>68708</v>
      </c>
      <c r="D40" s="44">
        <f>SUM(D35:D39)</f>
        <v>0</v>
      </c>
      <c r="E40" s="45">
        <f>SUM(E35:E39)</f>
        <v>0</v>
      </c>
      <c r="F40" s="44"/>
      <c r="G40" s="36">
        <f t="shared" si="0"/>
        <v>68708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</row>
    <row r="41" spans="1:253" s="4" customFormat="1" ht="12.75">
      <c r="A41" s="42"/>
      <c r="B41" s="43"/>
      <c r="C41" s="44"/>
      <c r="D41" s="44"/>
      <c r="E41" s="45"/>
      <c r="F41" s="44"/>
      <c r="G41" s="36">
        <f t="shared" si="0"/>
        <v>0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</row>
    <row r="42" spans="1:253" s="4" customFormat="1" ht="12.75">
      <c r="A42" s="34">
        <v>5500</v>
      </c>
      <c r="B42" s="35" t="s">
        <v>99</v>
      </c>
      <c r="C42" s="44"/>
      <c r="D42" s="44"/>
      <c r="E42" s="45"/>
      <c r="F42" s="44"/>
      <c r="G42" s="36">
        <f t="shared" si="0"/>
        <v>0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</row>
    <row r="43" spans="1:253" s="5" customFormat="1" ht="12.75">
      <c r="A43" s="33">
        <v>390</v>
      </c>
      <c r="B43" s="26" t="s">
        <v>100</v>
      </c>
      <c r="C43" s="46"/>
      <c r="D43" s="46"/>
      <c r="E43" s="47"/>
      <c r="F43" s="46"/>
      <c r="G43" s="36">
        <f t="shared" si="0"/>
        <v>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s="5" customFormat="1" ht="12.75">
      <c r="A44" s="33"/>
      <c r="B44" s="26"/>
      <c r="C44" s="46"/>
      <c r="D44" s="46"/>
      <c r="E44" s="47"/>
      <c r="F44" s="46"/>
      <c r="G44" s="36">
        <f t="shared" si="0"/>
        <v>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8" s="10" customFormat="1" ht="15">
      <c r="A45" s="48" t="s">
        <v>15</v>
      </c>
      <c r="B45" s="48">
        <f>SUM(B43:B44)</f>
        <v>0</v>
      </c>
      <c r="C45" s="40">
        <f>SUM(C43:C44)</f>
        <v>0</v>
      </c>
      <c r="D45" s="40">
        <f>SUM(D43:D44)</f>
        <v>0</v>
      </c>
      <c r="E45" s="48">
        <f>SUM(E43:E44)</f>
        <v>0</v>
      </c>
      <c r="F45" s="48">
        <f>SUM(F43:F44)</f>
        <v>0</v>
      </c>
      <c r="G45" s="36">
        <f t="shared" si="0"/>
        <v>0</v>
      </c>
      <c r="H45" s="18"/>
    </row>
    <row r="46" spans="1:253" s="4" customFormat="1" ht="12.75">
      <c r="A46" s="42"/>
      <c r="B46" s="43"/>
      <c r="C46" s="44"/>
      <c r="D46" s="44"/>
      <c r="E46" s="45"/>
      <c r="F46" s="44"/>
      <c r="G46" s="36">
        <f t="shared" si="0"/>
        <v>0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</row>
    <row r="47" spans="1:7" ht="12.75">
      <c r="A47" s="34">
        <v>6130</v>
      </c>
      <c r="B47" s="35" t="s">
        <v>17</v>
      </c>
      <c r="C47" s="32"/>
      <c r="D47" s="32"/>
      <c r="E47" s="49"/>
      <c r="F47" s="32"/>
      <c r="G47" s="36">
        <f t="shared" si="0"/>
        <v>0</v>
      </c>
    </row>
    <row r="48" spans="1:7" ht="12.75">
      <c r="A48" s="33">
        <v>510</v>
      </c>
      <c r="B48" s="26" t="s">
        <v>11</v>
      </c>
      <c r="C48" s="27">
        <v>100</v>
      </c>
      <c r="D48" s="27"/>
      <c r="E48" s="37"/>
      <c r="F48" s="27"/>
      <c r="G48" s="36">
        <f t="shared" si="0"/>
        <v>100</v>
      </c>
    </row>
    <row r="49" spans="1:7" ht="12.75">
      <c r="A49" s="33"/>
      <c r="B49" s="26"/>
      <c r="C49" s="27"/>
      <c r="D49" s="27"/>
      <c r="E49" s="37"/>
      <c r="F49" s="27"/>
      <c r="G49" s="36">
        <f t="shared" si="0"/>
        <v>0</v>
      </c>
    </row>
    <row r="50" spans="1:253" s="4" customFormat="1" ht="12.75">
      <c r="A50" s="42" t="s">
        <v>80</v>
      </c>
      <c r="B50" s="43"/>
      <c r="C50" s="44">
        <f>SUM(C48:C49)</f>
        <v>100</v>
      </c>
      <c r="D50" s="44">
        <f>SUM(D48:D49)</f>
        <v>0</v>
      </c>
      <c r="E50" s="45">
        <f>SUM(E48:E49)</f>
        <v>0</v>
      </c>
      <c r="F50" s="45">
        <f>SUM(F48:F49)</f>
        <v>0</v>
      </c>
      <c r="G50" s="36">
        <f t="shared" si="0"/>
        <v>100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</row>
    <row r="51" spans="1:253" s="4" customFormat="1" ht="12.75">
      <c r="A51" s="42"/>
      <c r="B51" s="43"/>
      <c r="C51" s="44"/>
      <c r="D51" s="44"/>
      <c r="E51" s="45"/>
      <c r="F51" s="45"/>
      <c r="G51" s="36">
        <f t="shared" si="0"/>
        <v>0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</row>
    <row r="52" spans="1:7" s="11" customFormat="1" ht="12.75">
      <c r="A52" s="34">
        <v>6150</v>
      </c>
      <c r="B52" s="34" t="s">
        <v>101</v>
      </c>
      <c r="C52" s="50"/>
      <c r="D52" s="50"/>
      <c r="E52" s="34"/>
      <c r="F52" s="34"/>
      <c r="G52" s="36">
        <f t="shared" si="0"/>
        <v>0</v>
      </c>
    </row>
    <row r="53" spans="1:7" ht="12.75">
      <c r="A53" s="51">
        <v>730</v>
      </c>
      <c r="B53" s="26" t="s">
        <v>24</v>
      </c>
      <c r="C53" s="52"/>
      <c r="D53" s="52"/>
      <c r="E53" s="53"/>
      <c r="F53" s="53"/>
      <c r="G53" s="36">
        <f t="shared" si="0"/>
        <v>0</v>
      </c>
    </row>
    <row r="54" spans="1:7" s="2" customFormat="1" ht="12.75">
      <c r="A54" s="33">
        <v>510</v>
      </c>
      <c r="B54" s="26" t="s">
        <v>11</v>
      </c>
      <c r="C54" s="27"/>
      <c r="D54" s="27"/>
      <c r="E54" s="37">
        <v>377.58</v>
      </c>
      <c r="F54" s="37"/>
      <c r="G54" s="36">
        <f t="shared" si="0"/>
        <v>377.58</v>
      </c>
    </row>
    <row r="55" spans="1:253" s="4" customFormat="1" ht="12.75">
      <c r="A55" s="42"/>
      <c r="B55" s="43"/>
      <c r="C55" s="44"/>
      <c r="D55" s="44"/>
      <c r="E55" s="45"/>
      <c r="F55" s="45"/>
      <c r="G55" s="36">
        <f t="shared" si="0"/>
        <v>0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</row>
    <row r="56" spans="1:253" s="4" customFormat="1" ht="12.75">
      <c r="A56" s="42" t="s">
        <v>18</v>
      </c>
      <c r="B56" s="43"/>
      <c r="C56" s="44">
        <f>SUM(C53:C55)</f>
        <v>0</v>
      </c>
      <c r="D56" s="44">
        <f>SUM(D53:D55)</f>
        <v>0</v>
      </c>
      <c r="E56" s="45">
        <f>SUM(E53:E55)</f>
        <v>377.58</v>
      </c>
      <c r="F56" s="45">
        <f>SUM(F53:F55)</f>
        <v>0</v>
      </c>
      <c r="G56" s="36">
        <f t="shared" si="0"/>
        <v>377.58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</row>
    <row r="57" spans="1:253" s="4" customFormat="1" ht="12.75">
      <c r="A57" s="42"/>
      <c r="B57" s="43"/>
      <c r="C57" s="44"/>
      <c r="D57" s="44"/>
      <c r="E57" s="45"/>
      <c r="F57" s="44"/>
      <c r="G57" s="36">
        <f t="shared" si="0"/>
        <v>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</row>
    <row r="58" spans="1:7" ht="12.75">
      <c r="A58" s="34">
        <v>6400</v>
      </c>
      <c r="B58" s="35" t="s">
        <v>19</v>
      </c>
      <c r="C58" s="32"/>
      <c r="D58" s="32"/>
      <c r="E58" s="49"/>
      <c r="F58" s="32"/>
      <c r="G58" s="36">
        <f t="shared" si="0"/>
        <v>0</v>
      </c>
    </row>
    <row r="59" spans="1:7" ht="12.75">
      <c r="A59" s="33">
        <v>510</v>
      </c>
      <c r="B59" s="26" t="s">
        <v>11</v>
      </c>
      <c r="C59" s="27">
        <v>100</v>
      </c>
      <c r="D59" s="27"/>
      <c r="E59" s="37"/>
      <c r="F59" s="27"/>
      <c r="G59" s="36">
        <f t="shared" si="0"/>
        <v>100</v>
      </c>
    </row>
    <row r="60" spans="1:7" ht="12.75">
      <c r="A60" s="33">
        <v>330</v>
      </c>
      <c r="B60" s="26" t="s">
        <v>9</v>
      </c>
      <c r="C60" s="27"/>
      <c r="D60" s="27"/>
      <c r="E60" s="37">
        <v>0</v>
      </c>
      <c r="F60" s="27"/>
      <c r="G60" s="36">
        <f t="shared" si="0"/>
        <v>0</v>
      </c>
    </row>
    <row r="61" spans="1:7" ht="12.75">
      <c r="A61" s="33">
        <v>390</v>
      </c>
      <c r="B61" s="26" t="s">
        <v>88</v>
      </c>
      <c r="C61" s="27"/>
      <c r="D61" s="27"/>
      <c r="E61" s="37">
        <v>0</v>
      </c>
      <c r="F61" s="27"/>
      <c r="G61" s="36">
        <f t="shared" si="0"/>
        <v>0</v>
      </c>
    </row>
    <row r="62" spans="1:7" ht="12.75">
      <c r="A62" s="33"/>
      <c r="B62" s="26"/>
      <c r="C62" s="27"/>
      <c r="D62" s="27"/>
      <c r="E62" s="37"/>
      <c r="F62" s="27"/>
      <c r="G62" s="36">
        <f t="shared" si="0"/>
        <v>0</v>
      </c>
    </row>
    <row r="63" spans="1:253" s="4" customFormat="1" ht="12.75">
      <c r="A63" s="42" t="s">
        <v>20</v>
      </c>
      <c r="B63" s="43"/>
      <c r="C63" s="44">
        <f>SUM(C59:C61)</f>
        <v>100</v>
      </c>
      <c r="D63" s="44">
        <f>SUM(D59:D61)</f>
        <v>0</v>
      </c>
      <c r="E63" s="45">
        <f>SUM(E59:E61)</f>
        <v>0</v>
      </c>
      <c r="F63" s="44">
        <f>SUM(F59:F61)</f>
        <v>0</v>
      </c>
      <c r="G63" s="36">
        <f t="shared" si="0"/>
        <v>100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</row>
    <row r="64" spans="1:7" ht="12.75">
      <c r="A64" s="33"/>
      <c r="B64" s="26"/>
      <c r="C64" s="27"/>
      <c r="D64" s="27"/>
      <c r="E64" s="37"/>
      <c r="F64" s="27"/>
      <c r="G64" s="36">
        <f t="shared" si="0"/>
        <v>0</v>
      </c>
    </row>
    <row r="65" spans="1:8" s="9" customFormat="1" ht="15">
      <c r="A65" s="54">
        <v>6560</v>
      </c>
      <c r="B65" s="48" t="s">
        <v>89</v>
      </c>
      <c r="C65" s="40">
        <v>0</v>
      </c>
      <c r="D65" s="40"/>
      <c r="E65" s="41"/>
      <c r="F65" s="40"/>
      <c r="G65" s="36">
        <f t="shared" si="0"/>
        <v>0</v>
      </c>
      <c r="H65" s="19"/>
    </row>
    <row r="66" spans="1:7" s="73" customFormat="1" ht="15">
      <c r="A66" s="54"/>
      <c r="B66" s="48"/>
      <c r="C66" s="40"/>
      <c r="D66" s="40"/>
      <c r="E66" s="41"/>
      <c r="F66" s="40"/>
      <c r="G66" s="36"/>
    </row>
    <row r="67" spans="1:7" s="73" customFormat="1" ht="15">
      <c r="A67" s="76">
        <v>7100</v>
      </c>
      <c r="B67" s="74" t="s">
        <v>117</v>
      </c>
      <c r="C67" s="40"/>
      <c r="D67" s="40"/>
      <c r="E67" s="41"/>
      <c r="F67" s="40"/>
      <c r="G67" s="36"/>
    </row>
    <row r="68" spans="1:7" s="73" customFormat="1" ht="15">
      <c r="A68" s="75">
        <v>310</v>
      </c>
      <c r="B68" s="77" t="s">
        <v>117</v>
      </c>
      <c r="C68" s="78">
        <v>0</v>
      </c>
      <c r="D68" s="40"/>
      <c r="E68" s="41"/>
      <c r="F68" s="40"/>
      <c r="G68" s="36"/>
    </row>
    <row r="69" spans="1:7" s="73" customFormat="1" ht="15">
      <c r="A69" s="75"/>
      <c r="B69" s="77"/>
      <c r="C69" s="78"/>
      <c r="D69" s="40"/>
      <c r="E69" s="41"/>
      <c r="F69" s="40"/>
      <c r="G69" s="36"/>
    </row>
    <row r="70" spans="1:7" s="73" customFormat="1" ht="15">
      <c r="A70" s="84" t="s">
        <v>118</v>
      </c>
      <c r="B70" s="85"/>
      <c r="C70" s="40">
        <v>0</v>
      </c>
      <c r="D70" s="40"/>
      <c r="E70" s="41"/>
      <c r="F70" s="40"/>
      <c r="G70" s="36"/>
    </row>
    <row r="71" spans="1:7" ht="12.75">
      <c r="A71" s="33"/>
      <c r="B71" s="26"/>
      <c r="C71" s="27"/>
      <c r="D71" s="27"/>
      <c r="E71" s="37"/>
      <c r="F71" s="27"/>
      <c r="G71" s="36">
        <f t="shared" si="0"/>
        <v>0</v>
      </c>
    </row>
    <row r="72" spans="1:7" ht="12.75">
      <c r="A72" s="34">
        <v>7300</v>
      </c>
      <c r="B72" s="35" t="s">
        <v>21</v>
      </c>
      <c r="C72" s="32"/>
      <c r="D72" s="32"/>
      <c r="E72" s="49"/>
      <c r="F72" s="32"/>
      <c r="G72" s="36">
        <f t="shared" si="0"/>
        <v>0</v>
      </c>
    </row>
    <row r="73" spans="1:7" ht="12.75">
      <c r="A73" s="33">
        <v>110</v>
      </c>
      <c r="B73" s="26" t="s">
        <v>126</v>
      </c>
      <c r="C73" s="27">
        <v>54000</v>
      </c>
      <c r="D73" s="27"/>
      <c r="E73" s="37"/>
      <c r="F73" s="32"/>
      <c r="G73" s="36">
        <f t="shared" si="0"/>
        <v>54000</v>
      </c>
    </row>
    <row r="74" spans="1:7" ht="12.75">
      <c r="A74" s="33">
        <v>160</v>
      </c>
      <c r="B74" s="26" t="s">
        <v>90</v>
      </c>
      <c r="C74" s="27">
        <v>34497</v>
      </c>
      <c r="D74" s="27"/>
      <c r="E74" s="37"/>
      <c r="F74" s="27"/>
      <c r="G74" s="36">
        <f t="shared" si="0"/>
        <v>34497</v>
      </c>
    </row>
    <row r="75" spans="1:7" ht="12.75">
      <c r="A75" s="33">
        <v>220</v>
      </c>
      <c r="B75" s="26" t="s">
        <v>22</v>
      </c>
      <c r="C75" s="27">
        <v>6771</v>
      </c>
      <c r="D75" s="27"/>
      <c r="E75" s="37"/>
      <c r="F75" s="27"/>
      <c r="G75" s="36">
        <f t="shared" si="0"/>
        <v>6771</v>
      </c>
    </row>
    <row r="76" spans="1:7" ht="12.75">
      <c r="A76" s="33">
        <v>230</v>
      </c>
      <c r="B76" s="26" t="s">
        <v>116</v>
      </c>
      <c r="C76" s="27">
        <v>0</v>
      </c>
      <c r="D76" s="27"/>
      <c r="E76" s="37"/>
      <c r="F76" s="27"/>
      <c r="G76" s="36">
        <f t="shared" si="0"/>
        <v>0</v>
      </c>
    </row>
    <row r="77" spans="1:7" ht="12.75">
      <c r="A77" s="33">
        <v>290</v>
      </c>
      <c r="B77" s="26" t="s">
        <v>81</v>
      </c>
      <c r="C77" s="27">
        <v>1100</v>
      </c>
      <c r="D77" s="27"/>
      <c r="E77" s="37"/>
      <c r="F77" s="27"/>
      <c r="G77" s="36">
        <f t="shared" si="0"/>
        <v>1100</v>
      </c>
    </row>
    <row r="78" spans="1:7" ht="12.75">
      <c r="A78" s="33">
        <v>310</v>
      </c>
      <c r="B78" s="26" t="s">
        <v>16</v>
      </c>
      <c r="C78" s="27">
        <v>250</v>
      </c>
      <c r="D78" s="27"/>
      <c r="E78" s="37"/>
      <c r="F78" s="27"/>
      <c r="G78" s="36">
        <f t="shared" si="0"/>
        <v>250</v>
      </c>
    </row>
    <row r="79" spans="1:7" ht="12.75">
      <c r="A79" s="33">
        <v>320</v>
      </c>
      <c r="B79" s="26" t="s">
        <v>76</v>
      </c>
      <c r="C79" s="27">
        <v>5100</v>
      </c>
      <c r="D79" s="27"/>
      <c r="E79" s="37"/>
      <c r="F79" s="27"/>
      <c r="G79" s="36">
        <f t="shared" si="0"/>
        <v>5100</v>
      </c>
    </row>
    <row r="80" spans="1:7" ht="12.75">
      <c r="A80" s="33">
        <v>330</v>
      </c>
      <c r="B80" s="26" t="s">
        <v>9</v>
      </c>
      <c r="C80" s="27">
        <v>1250</v>
      </c>
      <c r="D80" s="27"/>
      <c r="E80" s="37"/>
      <c r="F80" s="27"/>
      <c r="G80" s="36">
        <f t="shared" si="0"/>
        <v>1250</v>
      </c>
    </row>
    <row r="81" spans="1:253" s="2" customFormat="1" ht="12.75">
      <c r="A81" s="33">
        <v>372</v>
      </c>
      <c r="B81" s="26" t="s">
        <v>32</v>
      </c>
      <c r="C81" s="27">
        <v>500</v>
      </c>
      <c r="D81" s="27"/>
      <c r="E81" s="37"/>
      <c r="F81" s="27"/>
      <c r="G81" s="36">
        <f t="shared" si="0"/>
        <v>500</v>
      </c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</row>
    <row r="82" spans="1:7" ht="12.75">
      <c r="A82" s="33">
        <v>390</v>
      </c>
      <c r="B82" s="26" t="s">
        <v>23</v>
      </c>
      <c r="C82" s="27">
        <v>2250</v>
      </c>
      <c r="D82" s="27"/>
      <c r="E82" s="37"/>
      <c r="F82" s="27"/>
      <c r="G82" s="36">
        <f t="shared" si="0"/>
        <v>2250</v>
      </c>
    </row>
    <row r="83" spans="1:7" ht="12.75">
      <c r="A83" s="33">
        <v>391</v>
      </c>
      <c r="B83" s="26" t="s">
        <v>119</v>
      </c>
      <c r="C83" s="27">
        <v>100</v>
      </c>
      <c r="D83" s="27"/>
      <c r="E83" s="37"/>
      <c r="F83" s="27"/>
      <c r="G83" s="36">
        <f t="shared" si="0"/>
        <v>100</v>
      </c>
    </row>
    <row r="84" spans="1:7" ht="12.75">
      <c r="A84" s="33">
        <v>590</v>
      </c>
      <c r="B84" s="26" t="s">
        <v>102</v>
      </c>
      <c r="C84" s="27">
        <v>100</v>
      </c>
      <c r="D84" s="27"/>
      <c r="E84" s="37"/>
      <c r="F84" s="27"/>
      <c r="G84" s="36">
        <f t="shared" si="0"/>
        <v>100</v>
      </c>
    </row>
    <row r="85" spans="1:7" ht="12.75">
      <c r="A85" s="33">
        <v>510</v>
      </c>
      <c r="B85" s="26" t="s">
        <v>11</v>
      </c>
      <c r="C85" s="27">
        <v>1500</v>
      </c>
      <c r="D85" s="27"/>
      <c r="E85" s="37"/>
      <c r="F85" s="27"/>
      <c r="G85" s="36">
        <f aca="true" t="shared" si="1" ref="G85:G138">SUM(C85:F85)</f>
        <v>1500</v>
      </c>
    </row>
    <row r="86" spans="1:7" ht="12.75">
      <c r="A86" s="33">
        <v>642</v>
      </c>
      <c r="B86" s="26" t="s">
        <v>85</v>
      </c>
      <c r="C86" s="27"/>
      <c r="D86" s="27"/>
      <c r="E86" s="37"/>
      <c r="F86" s="27"/>
      <c r="G86" s="36">
        <f t="shared" si="1"/>
        <v>0</v>
      </c>
    </row>
    <row r="87" spans="1:7" ht="12.75">
      <c r="A87" s="33">
        <v>644</v>
      </c>
      <c r="B87" s="26" t="s">
        <v>86</v>
      </c>
      <c r="C87" s="27"/>
      <c r="D87" s="27"/>
      <c r="E87" s="37"/>
      <c r="F87" s="27"/>
      <c r="G87" s="36">
        <f t="shared" si="1"/>
        <v>0</v>
      </c>
    </row>
    <row r="88" spans="1:7" ht="12.75">
      <c r="A88" s="33">
        <v>730</v>
      </c>
      <c r="B88" s="26" t="s">
        <v>24</v>
      </c>
      <c r="C88" s="27">
        <v>1100</v>
      </c>
      <c r="D88" s="27"/>
      <c r="E88" s="37"/>
      <c r="F88" s="27"/>
      <c r="G88" s="36">
        <f t="shared" si="1"/>
        <v>1100</v>
      </c>
    </row>
    <row r="89" spans="1:7" ht="12.75">
      <c r="A89" s="33"/>
      <c r="B89" s="26"/>
      <c r="C89" s="27"/>
      <c r="D89" s="27"/>
      <c r="E89" s="37"/>
      <c r="F89" s="27"/>
      <c r="G89" s="36">
        <f t="shared" si="1"/>
        <v>0</v>
      </c>
    </row>
    <row r="90" spans="1:7" ht="12.75">
      <c r="A90" s="42" t="s">
        <v>25</v>
      </c>
      <c r="B90" s="43"/>
      <c r="C90" s="44">
        <f>SUM(C73:C89)</f>
        <v>108518</v>
      </c>
      <c r="D90" s="44">
        <f>SUM(D73:D89)</f>
        <v>0</v>
      </c>
      <c r="E90" s="45">
        <f>SUM(E73:E89)</f>
        <v>0</v>
      </c>
      <c r="F90" s="45">
        <f>SUM(F73:F89)</f>
        <v>0</v>
      </c>
      <c r="G90" s="36">
        <f t="shared" si="1"/>
        <v>108518</v>
      </c>
    </row>
    <row r="91" spans="1:7" ht="12.75">
      <c r="A91" s="42"/>
      <c r="B91" s="43"/>
      <c r="C91" s="44"/>
      <c r="D91" s="44"/>
      <c r="E91" s="45"/>
      <c r="F91" s="44"/>
      <c r="G91" s="36">
        <f t="shared" si="1"/>
        <v>0</v>
      </c>
    </row>
    <row r="92" spans="1:7" ht="12.75">
      <c r="A92" s="34">
        <v>7400</v>
      </c>
      <c r="B92" s="35" t="s">
        <v>26</v>
      </c>
      <c r="C92" s="32"/>
      <c r="D92" s="32"/>
      <c r="E92" s="49"/>
      <c r="F92" s="32"/>
      <c r="G92" s="36">
        <f t="shared" si="1"/>
        <v>0</v>
      </c>
    </row>
    <row r="93" spans="1:7" ht="12.75">
      <c r="A93" s="33">
        <v>350</v>
      </c>
      <c r="B93" s="26" t="s">
        <v>27</v>
      </c>
      <c r="C93" s="27"/>
      <c r="D93" s="27"/>
      <c r="E93" s="37"/>
      <c r="F93" s="27"/>
      <c r="G93" s="36">
        <f t="shared" si="1"/>
        <v>0</v>
      </c>
    </row>
    <row r="94" spans="1:7" ht="12.75">
      <c r="A94" s="33"/>
      <c r="B94" s="26"/>
      <c r="C94" s="27"/>
      <c r="D94" s="27"/>
      <c r="E94" s="37"/>
      <c r="F94" s="27"/>
      <c r="G94" s="36">
        <f t="shared" si="1"/>
        <v>0</v>
      </c>
    </row>
    <row r="95" spans="1:253" s="8" customFormat="1" ht="12.75">
      <c r="A95" s="55" t="s">
        <v>77</v>
      </c>
      <c r="B95" s="56"/>
      <c r="C95" s="57">
        <f>SUM(C93:C94)</f>
        <v>0</v>
      </c>
      <c r="D95" s="57">
        <f>SUM(D93:D94)</f>
        <v>0</v>
      </c>
      <c r="E95" s="58">
        <f>SUM(E93:E94)</f>
        <v>0</v>
      </c>
      <c r="F95" s="58">
        <f>SUM(F93:F94)</f>
        <v>0</v>
      </c>
      <c r="G95" s="36">
        <f t="shared" si="1"/>
        <v>0</v>
      </c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</row>
    <row r="96" spans="1:253" s="8" customFormat="1" ht="12.75">
      <c r="A96" s="55"/>
      <c r="B96" s="56"/>
      <c r="C96" s="57"/>
      <c r="D96" s="57"/>
      <c r="E96" s="58"/>
      <c r="F96" s="57"/>
      <c r="G96" s="36">
        <f t="shared" si="1"/>
        <v>0</v>
      </c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</row>
    <row r="97" spans="1:253" s="4" customFormat="1" ht="12.75">
      <c r="A97" s="34">
        <v>7500</v>
      </c>
      <c r="B97" s="35" t="s">
        <v>28</v>
      </c>
      <c r="C97" s="32"/>
      <c r="D97" s="32"/>
      <c r="E97" s="49"/>
      <c r="F97" s="32"/>
      <c r="G97" s="36">
        <f t="shared" si="1"/>
        <v>0</v>
      </c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</row>
    <row r="98" spans="1:7" ht="12.75">
      <c r="A98" s="33">
        <v>310</v>
      </c>
      <c r="B98" s="26" t="s">
        <v>29</v>
      </c>
      <c r="C98" s="81">
        <v>5000</v>
      </c>
      <c r="D98" s="27"/>
      <c r="E98" s="37"/>
      <c r="F98" s="27"/>
      <c r="G98" s="36">
        <f t="shared" si="1"/>
        <v>5000</v>
      </c>
    </row>
    <row r="99" spans="1:7" ht="12.75">
      <c r="A99" s="33">
        <v>310</v>
      </c>
      <c r="B99" s="26" t="s">
        <v>30</v>
      </c>
      <c r="C99" s="27">
        <v>5000</v>
      </c>
      <c r="D99" s="27"/>
      <c r="E99" s="37"/>
      <c r="F99" s="27"/>
      <c r="G99" s="36">
        <f t="shared" si="1"/>
        <v>5000</v>
      </c>
    </row>
    <row r="100" spans="1:7" ht="12.75">
      <c r="A100" s="33"/>
      <c r="B100" s="26"/>
      <c r="C100" s="27"/>
      <c r="D100" s="27"/>
      <c r="E100" s="37"/>
      <c r="F100" s="27"/>
      <c r="G100" s="36">
        <f t="shared" si="1"/>
        <v>0</v>
      </c>
    </row>
    <row r="101" spans="1:253" s="7" customFormat="1" ht="12.75">
      <c r="A101" s="42" t="s">
        <v>78</v>
      </c>
      <c r="B101" s="43"/>
      <c r="C101" s="44">
        <f>SUM(C98:C100)</f>
        <v>10000</v>
      </c>
      <c r="D101" s="44">
        <f>SUM(D98:D100)</f>
        <v>0</v>
      </c>
      <c r="E101" s="45">
        <f>SUM(E98:E100)</f>
        <v>0</v>
      </c>
      <c r="F101" s="44"/>
      <c r="G101" s="36">
        <f t="shared" si="1"/>
        <v>10000</v>
      </c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</row>
    <row r="102" spans="1:253" s="7" customFormat="1" ht="12.75">
      <c r="A102" s="42"/>
      <c r="B102" s="43"/>
      <c r="C102" s="44"/>
      <c r="D102" s="44"/>
      <c r="E102" s="45"/>
      <c r="F102" s="44"/>
      <c r="G102" s="36">
        <f t="shared" si="1"/>
        <v>0</v>
      </c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</row>
    <row r="103" spans="1:7" ht="12.75">
      <c r="A103" s="34">
        <v>7720</v>
      </c>
      <c r="B103" s="35" t="s">
        <v>31</v>
      </c>
      <c r="C103" s="32"/>
      <c r="D103" s="32"/>
      <c r="E103" s="49"/>
      <c r="F103" s="32"/>
      <c r="G103" s="36">
        <f t="shared" si="1"/>
        <v>0</v>
      </c>
    </row>
    <row r="104" spans="1:7" ht="12.75">
      <c r="A104" s="33">
        <v>310</v>
      </c>
      <c r="B104" s="26" t="s">
        <v>91</v>
      </c>
      <c r="C104" s="27">
        <v>700</v>
      </c>
      <c r="D104" s="27"/>
      <c r="E104" s="37"/>
      <c r="F104" s="27"/>
      <c r="G104" s="36">
        <f t="shared" si="1"/>
        <v>700</v>
      </c>
    </row>
    <row r="105" spans="1:7" ht="12.75">
      <c r="A105" s="33">
        <v>390</v>
      </c>
      <c r="B105" s="26" t="s">
        <v>33</v>
      </c>
      <c r="C105" s="27">
        <v>200</v>
      </c>
      <c r="D105" s="27"/>
      <c r="E105" s="37"/>
      <c r="F105" s="27"/>
      <c r="G105" s="36">
        <f t="shared" si="1"/>
        <v>200</v>
      </c>
    </row>
    <row r="106" spans="1:7" ht="12.75">
      <c r="A106" s="33"/>
      <c r="B106" s="26"/>
      <c r="C106" s="27"/>
      <c r="D106" s="27"/>
      <c r="E106" s="37"/>
      <c r="F106" s="27"/>
      <c r="G106" s="36">
        <f t="shared" si="1"/>
        <v>0</v>
      </c>
    </row>
    <row r="107" spans="1:253" s="4" customFormat="1" ht="12.75">
      <c r="A107" s="42" t="s">
        <v>34</v>
      </c>
      <c r="B107" s="43"/>
      <c r="C107" s="44">
        <f>SUM(C104:C106)</f>
        <v>900</v>
      </c>
      <c r="D107" s="44">
        <f>SUM(D104:D106)</f>
        <v>0</v>
      </c>
      <c r="E107" s="45">
        <f>SUM(E104:E106)</f>
        <v>0</v>
      </c>
      <c r="F107" s="44"/>
      <c r="G107" s="36">
        <f t="shared" si="1"/>
        <v>900</v>
      </c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</row>
    <row r="108" spans="1:253" s="4" customFormat="1" ht="12.75">
      <c r="A108" s="42"/>
      <c r="B108" s="43"/>
      <c r="C108" s="44"/>
      <c r="D108" s="44"/>
      <c r="E108" s="45"/>
      <c r="F108" s="44"/>
      <c r="G108" s="36">
        <f t="shared" si="1"/>
        <v>0</v>
      </c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</row>
    <row r="109" spans="1:253" s="7" customFormat="1" ht="12.75">
      <c r="A109" s="34">
        <v>7800</v>
      </c>
      <c r="B109" s="35" t="s">
        <v>92</v>
      </c>
      <c r="C109" s="32"/>
      <c r="D109" s="32"/>
      <c r="E109" s="49"/>
      <c r="F109" s="32"/>
      <c r="G109" s="36">
        <f t="shared" si="1"/>
        <v>0</v>
      </c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</row>
    <row r="110" spans="1:253" s="2" customFormat="1" ht="12.75">
      <c r="A110" s="33">
        <v>390</v>
      </c>
      <c r="B110" s="26" t="s">
        <v>10</v>
      </c>
      <c r="C110" s="81">
        <v>15120</v>
      </c>
      <c r="D110" s="27"/>
      <c r="E110" s="37"/>
      <c r="F110" s="27"/>
      <c r="G110" s="36">
        <f t="shared" si="1"/>
        <v>15120</v>
      </c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</row>
    <row r="111" spans="1:253" s="7" customFormat="1" ht="12.75">
      <c r="A111" s="34"/>
      <c r="B111" s="35"/>
      <c r="C111" s="32"/>
      <c r="D111" s="32"/>
      <c r="E111" s="49"/>
      <c r="F111" s="32"/>
      <c r="G111" s="36">
        <f t="shared" si="1"/>
        <v>0</v>
      </c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</row>
    <row r="112" spans="1:253" s="4" customFormat="1" ht="15">
      <c r="A112" s="59" t="s">
        <v>93</v>
      </c>
      <c r="B112" s="60"/>
      <c r="C112" s="61">
        <f>SUM(C110:C111)</f>
        <v>15120</v>
      </c>
      <c r="D112" s="61">
        <f>SUM(D110:D111)</f>
        <v>0</v>
      </c>
      <c r="E112" s="62">
        <f>SUM(E110:E111)</f>
        <v>0</v>
      </c>
      <c r="F112" s="44">
        <f>SUM(F110:F111)</f>
        <v>0</v>
      </c>
      <c r="G112" s="36">
        <f t="shared" si="1"/>
        <v>15120</v>
      </c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</row>
    <row r="113" spans="1:7" ht="12.75">
      <c r="A113" s="53"/>
      <c r="B113" s="53"/>
      <c r="C113" s="52"/>
      <c r="D113" s="52"/>
      <c r="E113" s="53"/>
      <c r="F113" s="52"/>
      <c r="G113" s="36">
        <f t="shared" si="1"/>
        <v>0</v>
      </c>
    </row>
    <row r="114" spans="1:7" ht="12.75">
      <c r="A114" s="34">
        <v>7900</v>
      </c>
      <c r="B114" s="35" t="s">
        <v>35</v>
      </c>
      <c r="C114" s="32"/>
      <c r="D114" s="32"/>
      <c r="E114" s="49"/>
      <c r="F114" s="32"/>
      <c r="G114" s="36">
        <f t="shared" si="1"/>
        <v>0</v>
      </c>
    </row>
    <row r="115" spans="1:7" ht="12.75">
      <c r="A115" s="33">
        <v>160</v>
      </c>
      <c r="B115" s="26" t="s">
        <v>36</v>
      </c>
      <c r="C115" s="27">
        <v>10000</v>
      </c>
      <c r="D115" s="27"/>
      <c r="E115" s="37"/>
      <c r="F115" s="27"/>
      <c r="G115" s="36">
        <f t="shared" si="1"/>
        <v>10000</v>
      </c>
    </row>
    <row r="116" spans="1:7" ht="12.75">
      <c r="A116" s="33">
        <v>220</v>
      </c>
      <c r="B116" s="26" t="s">
        <v>6</v>
      </c>
      <c r="C116" s="27">
        <v>765</v>
      </c>
      <c r="D116" s="27"/>
      <c r="E116" s="37"/>
      <c r="F116" s="27"/>
      <c r="G116" s="36">
        <f t="shared" si="1"/>
        <v>765</v>
      </c>
    </row>
    <row r="117" spans="1:7" ht="12.75">
      <c r="A117" s="33">
        <v>310</v>
      </c>
      <c r="B117" s="26" t="s">
        <v>16</v>
      </c>
      <c r="C117" s="27">
        <v>3000</v>
      </c>
      <c r="D117" s="27"/>
      <c r="E117" s="37"/>
      <c r="F117" s="27"/>
      <c r="G117" s="36">
        <f t="shared" si="1"/>
        <v>3000</v>
      </c>
    </row>
    <row r="118" spans="1:7" ht="12.75">
      <c r="A118" s="33">
        <v>320</v>
      </c>
      <c r="B118" s="26" t="s">
        <v>76</v>
      </c>
      <c r="C118" s="27">
        <v>12370</v>
      </c>
      <c r="D118" s="27"/>
      <c r="E118" s="37"/>
      <c r="F118" s="27"/>
      <c r="G118" s="36">
        <f t="shared" si="1"/>
        <v>12370</v>
      </c>
    </row>
    <row r="119" spans="1:7" ht="12.75">
      <c r="A119" s="33">
        <v>350</v>
      </c>
      <c r="B119" s="26" t="s">
        <v>37</v>
      </c>
      <c r="C119" s="27">
        <v>3000</v>
      </c>
      <c r="D119" s="27"/>
      <c r="E119" s="37"/>
      <c r="F119" s="27"/>
      <c r="G119" s="36">
        <f t="shared" si="1"/>
        <v>3000</v>
      </c>
    </row>
    <row r="120" spans="1:7" ht="12.75">
      <c r="A120" s="33">
        <v>370</v>
      </c>
      <c r="B120" s="26" t="s">
        <v>38</v>
      </c>
      <c r="C120" s="27">
        <v>3280</v>
      </c>
      <c r="D120" s="27"/>
      <c r="E120" s="37"/>
      <c r="F120" s="27"/>
      <c r="G120" s="36">
        <f t="shared" si="1"/>
        <v>3280</v>
      </c>
    </row>
    <row r="121" spans="1:7" ht="12.75">
      <c r="A121" s="33">
        <v>380</v>
      </c>
      <c r="B121" s="26" t="s">
        <v>39</v>
      </c>
      <c r="C121" s="27">
        <v>2500</v>
      </c>
      <c r="D121" s="27"/>
      <c r="E121" s="37"/>
      <c r="F121" s="27"/>
      <c r="G121" s="36">
        <f t="shared" si="1"/>
        <v>2500</v>
      </c>
    </row>
    <row r="122" spans="1:7" ht="12.75">
      <c r="A122" s="33">
        <v>430</v>
      </c>
      <c r="B122" s="26" t="s">
        <v>40</v>
      </c>
      <c r="C122" s="27">
        <v>8500</v>
      </c>
      <c r="D122" s="27"/>
      <c r="E122" s="37"/>
      <c r="F122" s="27"/>
      <c r="G122" s="36">
        <f t="shared" si="1"/>
        <v>8500</v>
      </c>
    </row>
    <row r="123" spans="1:7" ht="12.75">
      <c r="A123" s="33">
        <v>510</v>
      </c>
      <c r="B123" s="26" t="s">
        <v>11</v>
      </c>
      <c r="C123" s="27">
        <v>2000</v>
      </c>
      <c r="D123" s="27"/>
      <c r="E123" s="37"/>
      <c r="F123" s="27"/>
      <c r="G123" s="36">
        <f t="shared" si="1"/>
        <v>2000</v>
      </c>
    </row>
    <row r="124" spans="1:7" ht="12.75">
      <c r="A124" s="33">
        <v>642</v>
      </c>
      <c r="B124" s="26" t="s">
        <v>120</v>
      </c>
      <c r="C124" s="27">
        <v>100</v>
      </c>
      <c r="D124" s="27"/>
      <c r="E124" s="37"/>
      <c r="F124" s="27"/>
      <c r="G124" s="36">
        <f t="shared" si="1"/>
        <v>100</v>
      </c>
    </row>
    <row r="125" spans="1:7" ht="12.75">
      <c r="A125" s="42" t="s">
        <v>41</v>
      </c>
      <c r="B125" s="43"/>
      <c r="C125" s="44">
        <f>SUM(C115:C124)</f>
        <v>45515</v>
      </c>
      <c r="D125" s="44">
        <f>SUM(D115:D124)</f>
        <v>0</v>
      </c>
      <c r="E125" s="45">
        <f>SUM(E115:E124)</f>
        <v>0</v>
      </c>
      <c r="F125" s="44">
        <f>SUM(F115:F124)</f>
        <v>0</v>
      </c>
      <c r="G125" s="36">
        <f t="shared" si="1"/>
        <v>45515</v>
      </c>
    </row>
    <row r="126" spans="1:7" ht="12.75">
      <c r="A126" s="42"/>
      <c r="B126" s="43"/>
      <c r="C126" s="44"/>
      <c r="D126" s="44"/>
      <c r="E126" s="45"/>
      <c r="F126" s="44"/>
      <c r="G126" s="36">
        <f t="shared" si="1"/>
        <v>0</v>
      </c>
    </row>
    <row r="127" spans="1:7" ht="12.75">
      <c r="A127" s="34">
        <v>9100</v>
      </c>
      <c r="B127" s="35" t="s">
        <v>42</v>
      </c>
      <c r="C127" s="27"/>
      <c r="D127" s="27"/>
      <c r="E127" s="37"/>
      <c r="F127" s="27"/>
      <c r="G127" s="36">
        <f t="shared" si="1"/>
        <v>0</v>
      </c>
    </row>
    <row r="128" spans="1:7" ht="12.75">
      <c r="A128" s="33">
        <v>510</v>
      </c>
      <c r="B128" s="26" t="s">
        <v>43</v>
      </c>
      <c r="C128" s="27"/>
      <c r="D128" s="27"/>
      <c r="E128" s="37"/>
      <c r="F128" s="27"/>
      <c r="G128" s="36">
        <f t="shared" si="1"/>
        <v>0</v>
      </c>
    </row>
    <row r="129" spans="1:7" ht="12.75">
      <c r="A129" s="33"/>
      <c r="B129" s="26"/>
      <c r="C129" s="27"/>
      <c r="D129" s="27"/>
      <c r="E129" s="37"/>
      <c r="F129" s="27"/>
      <c r="G129" s="36">
        <f t="shared" si="1"/>
        <v>0</v>
      </c>
    </row>
    <row r="130" spans="1:8" s="9" customFormat="1" ht="15">
      <c r="A130" s="54" t="s">
        <v>44</v>
      </c>
      <c r="B130" s="48"/>
      <c r="C130" s="40">
        <f>SUM(C128:C129)</f>
        <v>0</v>
      </c>
      <c r="D130" s="40">
        <f>SUM(D128:D129)</f>
        <v>0</v>
      </c>
      <c r="E130" s="40">
        <f>SUM(E128:E129)</f>
        <v>0</v>
      </c>
      <c r="F130" s="40">
        <f>SUM(F128:F129)</f>
        <v>0</v>
      </c>
      <c r="G130" s="36">
        <f t="shared" si="1"/>
        <v>0</v>
      </c>
      <c r="H130" s="19"/>
    </row>
    <row r="131" spans="1:7" ht="12.75">
      <c r="A131" s="33"/>
      <c r="B131" s="26"/>
      <c r="C131" s="27"/>
      <c r="D131" s="27"/>
      <c r="E131" s="37"/>
      <c r="F131" s="27"/>
      <c r="G131" s="36">
        <f t="shared" si="1"/>
        <v>0</v>
      </c>
    </row>
    <row r="132" spans="1:253" s="7" customFormat="1" ht="12.75">
      <c r="A132" s="34">
        <v>9200</v>
      </c>
      <c r="B132" s="35" t="s">
        <v>94</v>
      </c>
      <c r="C132" s="32"/>
      <c r="D132" s="32"/>
      <c r="E132" s="49"/>
      <c r="F132" s="32"/>
      <c r="G132" s="36">
        <f t="shared" si="1"/>
        <v>0</v>
      </c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</row>
    <row r="133" spans="1:7" s="2" customFormat="1" ht="12.75">
      <c r="A133" s="33">
        <v>711</v>
      </c>
      <c r="B133" s="26" t="s">
        <v>98</v>
      </c>
      <c r="C133" s="27"/>
      <c r="D133" s="27">
        <v>28660</v>
      </c>
      <c r="E133" s="37"/>
      <c r="F133" s="27"/>
      <c r="G133" s="36">
        <f t="shared" si="1"/>
        <v>28660</v>
      </c>
    </row>
    <row r="134" spans="1:7" ht="12.75">
      <c r="A134" s="33">
        <v>720</v>
      </c>
      <c r="B134" s="26" t="s">
        <v>95</v>
      </c>
      <c r="C134" s="27">
        <v>31340</v>
      </c>
      <c r="D134" s="27"/>
      <c r="E134" s="37"/>
      <c r="F134" s="27"/>
      <c r="G134" s="36">
        <f t="shared" si="1"/>
        <v>31340</v>
      </c>
    </row>
    <row r="135" spans="1:7" ht="12.75">
      <c r="A135" s="33"/>
      <c r="B135" s="26"/>
      <c r="C135" s="27"/>
      <c r="D135" s="27"/>
      <c r="E135" s="37"/>
      <c r="F135" s="27"/>
      <c r="G135" s="36">
        <f t="shared" si="1"/>
        <v>0</v>
      </c>
    </row>
    <row r="136" spans="1:253" s="13" customFormat="1" ht="15">
      <c r="A136" s="63" t="s">
        <v>96</v>
      </c>
      <c r="B136" s="64"/>
      <c r="C136" s="65"/>
      <c r="D136" s="65"/>
      <c r="E136" s="66"/>
      <c r="F136" s="66">
        <f>SUM(F133:F135)</f>
        <v>0</v>
      </c>
      <c r="G136" s="36">
        <f t="shared" si="1"/>
        <v>0</v>
      </c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  <c r="IF136" s="12"/>
      <c r="IG136" s="12"/>
      <c r="IH136" s="12"/>
      <c r="II136" s="12"/>
      <c r="IJ136" s="12"/>
      <c r="IK136" s="12"/>
      <c r="IL136" s="12"/>
      <c r="IM136" s="12"/>
      <c r="IN136" s="12"/>
      <c r="IO136" s="12"/>
      <c r="IP136" s="12"/>
      <c r="IQ136" s="12"/>
      <c r="IR136" s="12"/>
      <c r="IS136" s="12"/>
    </row>
    <row r="137" spans="1:7" ht="12.75">
      <c r="A137" s="33"/>
      <c r="B137" s="26" t="s">
        <v>106</v>
      </c>
      <c r="C137" s="27">
        <f>0.05*C6</f>
        <v>25853.850000000002</v>
      </c>
      <c r="D137" s="27"/>
      <c r="E137" s="37"/>
      <c r="F137" s="27"/>
      <c r="G137" s="36">
        <f t="shared" si="1"/>
        <v>25853.850000000002</v>
      </c>
    </row>
    <row r="138" spans="1:253" s="6" customFormat="1" ht="12.75">
      <c r="A138" s="67" t="s">
        <v>45</v>
      </c>
      <c r="B138" s="67"/>
      <c r="C138" s="68">
        <f>SUM(C32,C40,C45,C50,C56,C63,C65,C70,C90,C95,C101,C107,C112,C125,C130,C136,C133,C134,C137)</f>
        <v>508668.85</v>
      </c>
      <c r="D138" s="68">
        <v>28660</v>
      </c>
      <c r="E138" s="68">
        <f>SUM(E32,E40,E50,E63,E65,E90,E95,E101,E107,E112,E125,E130,E136,E56,E45)</f>
        <v>23403.58</v>
      </c>
      <c r="F138" s="68">
        <f>SUM(F32,F40,F50,F63,F65,F90,F95,F101,F107,F112,F125,F130,F136,F56,F45)</f>
        <v>10000</v>
      </c>
      <c r="G138" s="36">
        <f t="shared" si="1"/>
        <v>570732.4299999999</v>
      </c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</row>
    <row r="139" spans="1:7" ht="12.75">
      <c r="A139" s="26"/>
      <c r="B139" s="26"/>
      <c r="C139" s="27"/>
      <c r="D139" s="27"/>
      <c r="E139" s="37"/>
      <c r="F139" s="27"/>
      <c r="G139" s="69"/>
    </row>
    <row r="140" spans="1:7" ht="12.75">
      <c r="A140" s="26"/>
      <c r="B140" s="26"/>
      <c r="C140" s="27"/>
      <c r="D140" s="27"/>
      <c r="E140" s="37"/>
      <c r="F140" s="27"/>
      <c r="G140" s="69"/>
    </row>
    <row r="141" spans="1:7" ht="12.75">
      <c r="A141" s="28" t="s">
        <v>103</v>
      </c>
      <c r="B141" s="28"/>
      <c r="C141" s="70">
        <f>C6-C138</f>
        <v>8408.150000000023</v>
      </c>
      <c r="D141" s="70">
        <f>D6-D138</f>
        <v>0</v>
      </c>
      <c r="E141" s="70">
        <f>E6-E138</f>
        <v>0</v>
      </c>
      <c r="F141" s="70">
        <f>F6-F138</f>
        <v>0</v>
      </c>
      <c r="G141" s="29">
        <f>G6-G138</f>
        <v>8408.150000000023</v>
      </c>
    </row>
    <row r="142" ht="12.75">
      <c r="G142" s="71"/>
    </row>
    <row r="143" ht="12.75">
      <c r="G143" s="71"/>
    </row>
    <row r="144" ht="12.75">
      <c r="G144" s="71"/>
    </row>
    <row r="145" ht="12.75">
      <c r="G145" s="71"/>
    </row>
    <row r="146" ht="12.75">
      <c r="G146" s="71"/>
    </row>
    <row r="147" ht="12.75">
      <c r="G147" s="71"/>
    </row>
    <row r="148" ht="12.75">
      <c r="G148" s="71"/>
    </row>
    <row r="149" ht="12.75">
      <c r="G149" s="71"/>
    </row>
    <row r="150" ht="12.75">
      <c r="G150" s="71"/>
    </row>
    <row r="151" ht="12.75">
      <c r="G151" s="71"/>
    </row>
    <row r="152" ht="12.75">
      <c r="G152" s="71"/>
    </row>
    <row r="153" ht="12.75">
      <c r="G153" s="71"/>
    </row>
    <row r="154" ht="12.75">
      <c r="G154" s="71"/>
    </row>
    <row r="155" ht="12.75">
      <c r="G155" s="71"/>
    </row>
    <row r="156" ht="12.75">
      <c r="G156" s="71"/>
    </row>
    <row r="157" ht="12.75">
      <c r="G157" s="71"/>
    </row>
    <row r="158" ht="12.75">
      <c r="G158" s="71"/>
    </row>
    <row r="159" ht="12.75">
      <c r="G159" s="71"/>
    </row>
    <row r="160" ht="12.75">
      <c r="G160" s="71"/>
    </row>
    <row r="161" ht="12.75">
      <c r="G161" s="71"/>
    </row>
    <row r="162" ht="12.75">
      <c r="G162" s="71"/>
    </row>
    <row r="163" ht="12.75">
      <c r="G163" s="71"/>
    </row>
    <row r="164" ht="12.75">
      <c r="G164" s="71"/>
    </row>
    <row r="165" ht="12.75">
      <c r="G165" s="71"/>
    </row>
    <row r="166" ht="12.75">
      <c r="G166" s="71"/>
    </row>
    <row r="167" ht="12.75">
      <c r="G167" s="71"/>
    </row>
    <row r="168" ht="12.75">
      <c r="G168" s="71"/>
    </row>
    <row r="169" ht="12.75">
      <c r="G169" s="71"/>
    </row>
    <row r="170" ht="12.75">
      <c r="G170" s="71"/>
    </row>
    <row r="171" ht="12.75">
      <c r="G171" s="71"/>
    </row>
    <row r="172" ht="12.75">
      <c r="G172" s="71"/>
    </row>
    <row r="173" ht="12.75">
      <c r="G173" s="71"/>
    </row>
    <row r="174" ht="12.75">
      <c r="G174" s="71"/>
    </row>
    <row r="175" ht="12.75">
      <c r="G175" s="71"/>
    </row>
    <row r="176" ht="12.75">
      <c r="G176" s="71"/>
    </row>
    <row r="177" ht="12.75">
      <c r="G177" s="71"/>
    </row>
    <row r="178" ht="12.75">
      <c r="G178" s="71"/>
    </row>
    <row r="179" ht="12.75">
      <c r="G179" s="71"/>
    </row>
    <row r="180" ht="12.75">
      <c r="G180" s="71"/>
    </row>
    <row r="181" ht="12.75">
      <c r="G181" s="71"/>
    </row>
    <row r="182" ht="12.75">
      <c r="G182" s="71"/>
    </row>
    <row r="183" ht="12.75">
      <c r="G183" s="71"/>
    </row>
    <row r="184" ht="12.75">
      <c r="G184" s="71"/>
    </row>
    <row r="185" ht="12.75">
      <c r="G185" s="71"/>
    </row>
    <row r="186" ht="12.75">
      <c r="G186" s="71"/>
    </row>
    <row r="187" ht="12.75">
      <c r="G187" s="71"/>
    </row>
    <row r="188" ht="12.75">
      <c r="G188" s="71"/>
    </row>
    <row r="189" ht="12.75">
      <c r="G189" s="71"/>
    </row>
    <row r="190" ht="12.75">
      <c r="G190" s="71"/>
    </row>
    <row r="191" ht="12.75">
      <c r="G191" s="71"/>
    </row>
    <row r="192" ht="12.75">
      <c r="G192" s="71"/>
    </row>
    <row r="193" ht="12.75">
      <c r="G193" s="71"/>
    </row>
    <row r="194" ht="12.75">
      <c r="G194" s="71"/>
    </row>
    <row r="195" ht="12.75">
      <c r="G195" s="71"/>
    </row>
    <row r="196" ht="12.75">
      <c r="G196" s="71"/>
    </row>
    <row r="197" ht="12.75">
      <c r="G197" s="71"/>
    </row>
    <row r="198" ht="12.75">
      <c r="G198" s="71"/>
    </row>
    <row r="199" ht="12.75">
      <c r="G199" s="71"/>
    </row>
    <row r="200" ht="12.75">
      <c r="G200" s="71"/>
    </row>
    <row r="201" ht="12.75">
      <c r="G201" s="71"/>
    </row>
    <row r="202" ht="12.75">
      <c r="G202" s="71"/>
    </row>
    <row r="203" ht="12.75">
      <c r="G203" s="71"/>
    </row>
    <row r="204" ht="12.75">
      <c r="G204" s="71"/>
    </row>
    <row r="205" ht="12.75">
      <c r="G205" s="71"/>
    </row>
    <row r="206" ht="12.75">
      <c r="G206" s="71"/>
    </row>
    <row r="207" ht="12.75">
      <c r="G207" s="71"/>
    </row>
    <row r="208" ht="12.75">
      <c r="G208" s="71"/>
    </row>
    <row r="209" ht="12.75">
      <c r="G209" s="71"/>
    </row>
    <row r="210" ht="12.75">
      <c r="G210" s="71"/>
    </row>
    <row r="211" ht="12.75">
      <c r="G211" s="71"/>
    </row>
    <row r="212" ht="12.75">
      <c r="G212" s="71"/>
    </row>
    <row r="213" ht="12.75">
      <c r="G213" s="71"/>
    </row>
    <row r="214" ht="12.75">
      <c r="G214" s="71"/>
    </row>
    <row r="215" ht="12.75">
      <c r="G215" s="71"/>
    </row>
    <row r="216" ht="12.75">
      <c r="G216" s="71"/>
    </row>
    <row r="217" ht="12.75">
      <c r="G217" s="71"/>
    </row>
    <row r="218" ht="12.75">
      <c r="G218" s="71"/>
    </row>
    <row r="219" ht="12.75">
      <c r="G219" s="71"/>
    </row>
    <row r="220" ht="12.75">
      <c r="G220" s="71"/>
    </row>
    <row r="221" ht="12.75">
      <c r="G221" s="71"/>
    </row>
    <row r="222" ht="12.75">
      <c r="G222" s="71"/>
    </row>
    <row r="223" ht="12.75">
      <c r="G223" s="71"/>
    </row>
    <row r="224" ht="12.75">
      <c r="G224" s="71"/>
    </row>
    <row r="225" ht="12.75">
      <c r="G225" s="71"/>
    </row>
    <row r="226" ht="12.75">
      <c r="G226" s="71"/>
    </row>
    <row r="227" ht="12.75">
      <c r="G227" s="71"/>
    </row>
    <row r="228" ht="12.75">
      <c r="G228" s="71"/>
    </row>
    <row r="229" ht="12.75">
      <c r="G229" s="71"/>
    </row>
    <row r="230" ht="12.75">
      <c r="G230" s="71"/>
    </row>
    <row r="231" ht="12.75">
      <c r="G231" s="71"/>
    </row>
    <row r="232" ht="12.75">
      <c r="G232" s="71"/>
    </row>
    <row r="233" ht="12.75">
      <c r="G233" s="71"/>
    </row>
    <row r="234" ht="12.75">
      <c r="G234" s="71"/>
    </row>
    <row r="235" ht="12.75">
      <c r="G235" s="71"/>
    </row>
    <row r="236" ht="12.75">
      <c r="G236" s="71"/>
    </row>
    <row r="237" ht="12.75">
      <c r="G237" s="71"/>
    </row>
    <row r="238" ht="12.75">
      <c r="G238" s="71"/>
    </row>
    <row r="239" ht="12.75">
      <c r="G239" s="71"/>
    </row>
    <row r="240" ht="12.75">
      <c r="G240" s="71"/>
    </row>
    <row r="241" ht="12.75">
      <c r="G241" s="71"/>
    </row>
    <row r="242" ht="12.75">
      <c r="G242" s="71"/>
    </row>
    <row r="243" ht="12.75">
      <c r="G243" s="71"/>
    </row>
    <row r="244" ht="12.75">
      <c r="G244" s="71"/>
    </row>
    <row r="245" ht="12.75">
      <c r="G245" s="71"/>
    </row>
    <row r="246" ht="12.75">
      <c r="G246" s="71"/>
    </row>
    <row r="247" ht="12.75">
      <c r="G247" s="71"/>
    </row>
    <row r="248" ht="12.75">
      <c r="G248" s="71"/>
    </row>
    <row r="249" ht="12.75">
      <c r="G249" s="71"/>
    </row>
    <row r="250" ht="12.75">
      <c r="G250" s="71"/>
    </row>
    <row r="251" ht="12.75">
      <c r="G251" s="71"/>
    </row>
    <row r="252" ht="12.75">
      <c r="G252" s="71"/>
    </row>
    <row r="253" ht="12.75">
      <c r="G253" s="71"/>
    </row>
    <row r="254" ht="12.75">
      <c r="G254" s="71"/>
    </row>
    <row r="255" ht="12.75">
      <c r="G255" s="71"/>
    </row>
    <row r="256" ht="12.75">
      <c r="G256" s="71"/>
    </row>
    <row r="257" ht="12.75">
      <c r="G257" s="71"/>
    </row>
    <row r="258" ht="12.75">
      <c r="G258" s="71"/>
    </row>
    <row r="259" ht="12.75">
      <c r="G259" s="71"/>
    </row>
    <row r="260" ht="12.75">
      <c r="G260" s="71"/>
    </row>
    <row r="261" ht="12.75">
      <c r="G261" s="71"/>
    </row>
    <row r="262" ht="12.75">
      <c r="G262" s="71"/>
    </row>
    <row r="263" ht="12.75">
      <c r="G263" s="71"/>
    </row>
    <row r="264" ht="12.75">
      <c r="G264" s="71"/>
    </row>
    <row r="265" ht="12.75">
      <c r="G265" s="71"/>
    </row>
    <row r="266" ht="12.75">
      <c r="G266" s="71"/>
    </row>
    <row r="267" ht="12.75">
      <c r="G267" s="71"/>
    </row>
    <row r="268" ht="12.75">
      <c r="G268" s="71"/>
    </row>
    <row r="269" ht="12.75">
      <c r="G269" s="71"/>
    </row>
    <row r="270" ht="12.75">
      <c r="G270" s="71"/>
    </row>
    <row r="271" ht="12.75">
      <c r="G271" s="71"/>
    </row>
    <row r="272" ht="12.75">
      <c r="G272" s="71"/>
    </row>
    <row r="273" ht="12.75">
      <c r="G273" s="71"/>
    </row>
    <row r="274" ht="12.75">
      <c r="G274" s="71"/>
    </row>
    <row r="275" ht="12.75">
      <c r="G275" s="71"/>
    </row>
    <row r="276" ht="12.75">
      <c r="G276" s="71"/>
    </row>
    <row r="277" ht="12.75">
      <c r="G277" s="71"/>
    </row>
    <row r="278" ht="12.75">
      <c r="G278" s="71"/>
    </row>
    <row r="279" ht="12.75">
      <c r="G279" s="71"/>
    </row>
    <row r="280" ht="12.75">
      <c r="G280" s="71"/>
    </row>
    <row r="281" ht="12.75">
      <c r="G281" s="71"/>
    </row>
    <row r="282" ht="12.75">
      <c r="G282" s="71"/>
    </row>
    <row r="283" ht="12.75">
      <c r="G283" s="71"/>
    </row>
    <row r="284" ht="12.75">
      <c r="G284" s="71"/>
    </row>
    <row r="285" ht="12.75">
      <c r="G285" s="71"/>
    </row>
    <row r="286" ht="12.75">
      <c r="G286" s="71"/>
    </row>
    <row r="287" ht="12.75">
      <c r="G287" s="71"/>
    </row>
    <row r="288" ht="12.75">
      <c r="G288" s="71"/>
    </row>
    <row r="289" ht="12.75">
      <c r="G289" s="71"/>
    </row>
    <row r="290" ht="12.75">
      <c r="G290" s="71"/>
    </row>
    <row r="291" ht="12.75">
      <c r="G291" s="71"/>
    </row>
    <row r="292" ht="12.75">
      <c r="G292" s="71"/>
    </row>
    <row r="293" ht="12.75">
      <c r="G293" s="71"/>
    </row>
    <row r="294" ht="12.75">
      <c r="G294" s="71"/>
    </row>
    <row r="295" ht="12.75">
      <c r="G295" s="71"/>
    </row>
    <row r="296" ht="12.75">
      <c r="G296" s="71"/>
    </row>
    <row r="297" ht="12.75">
      <c r="G297" s="71"/>
    </row>
    <row r="298" ht="12.75">
      <c r="G298" s="71"/>
    </row>
    <row r="299" ht="12.75">
      <c r="G299" s="71"/>
    </row>
    <row r="300" ht="12.75">
      <c r="G300" s="71"/>
    </row>
    <row r="301" ht="12.75">
      <c r="G301" s="71"/>
    </row>
    <row r="302" ht="12.75">
      <c r="G302" s="71"/>
    </row>
    <row r="303" ht="12.75">
      <c r="G303" s="71"/>
    </row>
    <row r="304" ht="12.75">
      <c r="G304" s="71"/>
    </row>
    <row r="305" ht="12.75">
      <c r="G305" s="71"/>
    </row>
    <row r="306" ht="12.75">
      <c r="G306" s="71"/>
    </row>
    <row r="307" ht="12.75">
      <c r="G307" s="71"/>
    </row>
    <row r="308" ht="12.75">
      <c r="G308" s="71"/>
    </row>
    <row r="309" ht="12.75">
      <c r="G309" s="71"/>
    </row>
    <row r="310" ht="12.75">
      <c r="G310" s="71"/>
    </row>
    <row r="311" ht="12.75">
      <c r="G311" s="71"/>
    </row>
    <row r="312" ht="12.75">
      <c r="G312" s="71"/>
    </row>
    <row r="313" ht="12.75">
      <c r="G313" s="71"/>
    </row>
    <row r="314" ht="12.75">
      <c r="G314" s="71"/>
    </row>
    <row r="315" ht="12.75">
      <c r="G315" s="71"/>
    </row>
    <row r="316" ht="12.75">
      <c r="G316" s="71"/>
    </row>
    <row r="317" ht="12.75">
      <c r="G317" s="71"/>
    </row>
    <row r="318" ht="12.75">
      <c r="G318" s="71"/>
    </row>
    <row r="319" ht="12.75">
      <c r="G319" s="71"/>
    </row>
    <row r="320" ht="12.75">
      <c r="G320" s="71"/>
    </row>
    <row r="321" ht="12.75">
      <c r="G321" s="71"/>
    </row>
    <row r="322" ht="12.75">
      <c r="G322" s="71"/>
    </row>
    <row r="323" ht="12.75">
      <c r="G323" s="71"/>
    </row>
    <row r="324" ht="12.75">
      <c r="G324" s="71"/>
    </row>
    <row r="325" ht="12.75">
      <c r="G325" s="71"/>
    </row>
    <row r="326" ht="12.75">
      <c r="G326" s="71"/>
    </row>
    <row r="327" ht="12.75">
      <c r="G327" s="71"/>
    </row>
    <row r="328" ht="12.75">
      <c r="G328" s="71"/>
    </row>
    <row r="329" ht="12.75">
      <c r="G329" s="71"/>
    </row>
    <row r="330" ht="12.75">
      <c r="G330" s="71"/>
    </row>
    <row r="331" ht="12.75">
      <c r="G331" s="71"/>
    </row>
    <row r="332" ht="12.75">
      <c r="G332" s="71"/>
    </row>
    <row r="333" ht="12.75">
      <c r="G333" s="71"/>
    </row>
    <row r="334" ht="12.75">
      <c r="G334" s="71"/>
    </row>
    <row r="335" ht="12.75">
      <c r="G335" s="71"/>
    </row>
  </sheetData>
  <sheetProtection/>
  <mergeCells count="3">
    <mergeCell ref="A3:G3"/>
    <mergeCell ref="A1:G2"/>
    <mergeCell ref="A70:B70"/>
  </mergeCells>
  <printOptions/>
  <pageMargins left="0.75" right="0.75" top="1" bottom="1" header="0.5" footer="0.5"/>
  <pageSetup fitToHeight="0" fitToWidth="1" horizontalDpi="600" verticalDpi="600" orientation="landscape" r:id="rId3"/>
  <headerFooter alignWithMargins="0">
    <oddFooter>&amp;CPage &amp;P</oddFooter>
  </headerFooter>
  <rowBreaks count="2" manualBreakCount="2">
    <brk id="40" max="255" man="1"/>
    <brk id="6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J21"/>
  <sheetViews>
    <sheetView zoomScale="150" zoomScaleNormal="150" zoomScalePageLayoutView="0" workbookViewId="0" topLeftCell="A5">
      <selection activeCell="B21" sqref="B21"/>
    </sheetView>
  </sheetViews>
  <sheetFormatPr defaultColWidth="9.140625" defaultRowHeight="12.75"/>
  <cols>
    <col min="1" max="1" width="24.421875" style="0" customWidth="1"/>
    <col min="2" max="2" width="14.00390625" style="0" customWidth="1"/>
    <col min="3" max="3" width="23.57421875" style="0" customWidth="1"/>
    <col min="8" max="8" width="2.00390625" style="0" customWidth="1"/>
    <col min="9" max="9" width="18.140625" style="0" customWidth="1"/>
    <col min="10" max="10" width="13.28125" style="0" customWidth="1"/>
  </cols>
  <sheetData>
    <row r="4" spans="1:6" ht="12.75">
      <c r="A4" s="86" t="s">
        <v>46</v>
      </c>
      <c r="B4" s="86"/>
      <c r="C4" s="86"/>
      <c r="D4" s="86"/>
      <c r="E4" s="86"/>
      <c r="F4" s="86"/>
    </row>
    <row r="7" spans="1:9" ht="12.75">
      <c r="A7" s="2"/>
      <c r="C7" s="86"/>
      <c r="D7" s="86"/>
      <c r="E7" s="86"/>
      <c r="F7" s="86"/>
      <c r="G7" s="86"/>
      <c r="H7" s="86"/>
      <c r="I7">
        <v>40607</v>
      </c>
    </row>
    <row r="8" spans="1:9" ht="12.75">
      <c r="A8" t="s">
        <v>47</v>
      </c>
      <c r="B8" s="1">
        <v>35844</v>
      </c>
      <c r="C8" s="14"/>
      <c r="D8" s="1">
        <f>B8-C8</f>
        <v>35844</v>
      </c>
      <c r="I8">
        <v>32427</v>
      </c>
    </row>
    <row r="9" spans="1:9" ht="12.75">
      <c r="A9" t="s">
        <v>48</v>
      </c>
      <c r="B9" s="1">
        <v>35784</v>
      </c>
      <c r="C9" s="14"/>
      <c r="D9" s="1">
        <f>B9-C9</f>
        <v>35784</v>
      </c>
      <c r="I9">
        <v>33427</v>
      </c>
    </row>
    <row r="10" spans="1:9" ht="12.75">
      <c r="A10" t="s">
        <v>49</v>
      </c>
      <c r="B10" s="1">
        <v>47761</v>
      </c>
      <c r="D10" s="1">
        <f>B10-C10</f>
        <v>47761</v>
      </c>
      <c r="E10" s="14"/>
      <c r="F10" s="14"/>
      <c r="G10" s="14"/>
      <c r="H10" s="14"/>
      <c r="I10">
        <v>44788</v>
      </c>
    </row>
    <row r="11" spans="1:9" ht="12.75">
      <c r="A11" t="s">
        <v>50</v>
      </c>
      <c r="B11" s="1">
        <v>41303</v>
      </c>
      <c r="D11" s="1">
        <f>B11-C11</f>
        <v>41303</v>
      </c>
      <c r="E11" s="14"/>
      <c r="F11" s="14"/>
      <c r="G11" s="14"/>
      <c r="I11">
        <v>37675</v>
      </c>
    </row>
    <row r="12" spans="4:9" ht="12.75">
      <c r="D12" s="16">
        <f>SUM(D8:D11)</f>
        <v>160692</v>
      </c>
      <c r="E12" s="14"/>
      <c r="F12" s="14"/>
      <c r="G12" s="14"/>
      <c r="I12">
        <f>38694+1200</f>
        <v>39894</v>
      </c>
    </row>
    <row r="13" ht="12.75">
      <c r="I13">
        <v>33445</v>
      </c>
    </row>
    <row r="15" spans="1:10" ht="12.75">
      <c r="A15" t="s">
        <v>52</v>
      </c>
      <c r="B15">
        <f>SUM(B7:B14)</f>
        <v>160692</v>
      </c>
      <c r="I15">
        <f>SUM(I7:I14)</f>
        <v>262263</v>
      </c>
      <c r="J15">
        <f>I15-B15</f>
        <v>101571</v>
      </c>
    </row>
    <row r="18" spans="1:10" ht="12.75">
      <c r="A18" s="2"/>
      <c r="B18" s="1"/>
      <c r="I18">
        <v>30712</v>
      </c>
      <c r="J18" s="1">
        <f>I18-B18</f>
        <v>30712</v>
      </c>
    </row>
    <row r="19" spans="1:9" ht="12.75">
      <c r="A19" t="s">
        <v>79</v>
      </c>
      <c r="B19">
        <v>41741</v>
      </c>
      <c r="D19">
        <f>B19-C19</f>
        <v>41741</v>
      </c>
      <c r="I19">
        <v>39632</v>
      </c>
    </row>
    <row r="20" spans="1:4" ht="12.75">
      <c r="A20" s="2" t="s">
        <v>112</v>
      </c>
      <c r="B20">
        <v>45541</v>
      </c>
      <c r="D20">
        <f>B20-C20</f>
        <v>45541</v>
      </c>
    </row>
    <row r="21" spans="1:10" ht="12.75">
      <c r="A21" t="s">
        <v>114</v>
      </c>
      <c r="B21">
        <f>SUM(B19:B20)</f>
        <v>87282</v>
      </c>
      <c r="J21">
        <f>SUM(J15:J18)</f>
        <v>132283</v>
      </c>
    </row>
  </sheetData>
  <sheetProtection/>
  <mergeCells count="2">
    <mergeCell ref="A4:F4"/>
    <mergeCell ref="C7:H7"/>
  </mergeCells>
  <printOptions/>
  <pageMargins left="0.75" right="0.75" top="1" bottom="1" header="0.5" footer="0.5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D19"/>
  <sheetViews>
    <sheetView zoomScale="190" zoomScaleNormal="190" zoomScalePageLayoutView="0" workbookViewId="0" topLeftCell="A1">
      <selection activeCell="B6" sqref="B6:B11"/>
    </sheetView>
  </sheetViews>
  <sheetFormatPr defaultColWidth="9.140625" defaultRowHeight="12.75"/>
  <cols>
    <col min="1" max="1" width="18.140625" style="0" customWidth="1"/>
    <col min="2" max="2" width="18.140625" style="15" customWidth="1"/>
  </cols>
  <sheetData>
    <row r="5" ht="12.75">
      <c r="A5" t="s">
        <v>53</v>
      </c>
    </row>
    <row r="6" spans="1:2" ht="12.75">
      <c r="A6" t="s">
        <v>115</v>
      </c>
      <c r="B6" s="15">
        <v>13293</v>
      </c>
    </row>
    <row r="7" spans="1:2" ht="12.75">
      <c r="A7" s="2" t="s">
        <v>107</v>
      </c>
      <c r="B7" s="15">
        <f>10.45*8*190</f>
        <v>15883.999999999998</v>
      </c>
    </row>
    <row r="8" spans="1:2" ht="12.75">
      <c r="A8" t="s">
        <v>54</v>
      </c>
      <c r="B8" s="15">
        <f>11.54*40*36</f>
        <v>16617.6</v>
      </c>
    </row>
    <row r="9" spans="1:2" ht="12.75">
      <c r="A9" t="s">
        <v>55</v>
      </c>
      <c r="B9" s="15">
        <f>10.98*6*182</f>
        <v>11990.16</v>
      </c>
    </row>
    <row r="11" spans="1:2" ht="12.75">
      <c r="A11" t="s">
        <v>56</v>
      </c>
      <c r="B11" s="15">
        <f>SUM(B6:B10)</f>
        <v>57784.759999999995</v>
      </c>
    </row>
    <row r="13" ht="12.75">
      <c r="A13" s="2" t="s">
        <v>109</v>
      </c>
    </row>
    <row r="15" spans="1:2" ht="12.75">
      <c r="A15" s="2" t="s">
        <v>110</v>
      </c>
      <c r="B15" s="15">
        <f>30*50</f>
        <v>1500</v>
      </c>
    </row>
    <row r="16" spans="1:4" ht="12.75">
      <c r="A16" s="2" t="s">
        <v>51</v>
      </c>
      <c r="B16" s="15">
        <v>31941</v>
      </c>
      <c r="D16" s="15">
        <f>B16-C16</f>
        <v>31941</v>
      </c>
    </row>
    <row r="17" spans="1:2" ht="12.75">
      <c r="A17" s="2" t="s">
        <v>111</v>
      </c>
      <c r="B17" s="15">
        <f>25*12*45</f>
        <v>13500</v>
      </c>
    </row>
    <row r="19" spans="1:4" ht="12.75">
      <c r="A19" s="2" t="s">
        <v>56</v>
      </c>
      <c r="B19" s="15">
        <f>SUM(B15:B18)</f>
        <v>46941</v>
      </c>
      <c r="C19" s="2"/>
      <c r="D19" s="15">
        <f>B19-C19</f>
        <v>46941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K28"/>
  <sheetViews>
    <sheetView zoomScalePageLayoutView="0" workbookViewId="0" topLeftCell="A1">
      <selection activeCell="L7" sqref="L7"/>
    </sheetView>
  </sheetViews>
  <sheetFormatPr defaultColWidth="9.140625" defaultRowHeight="12.75"/>
  <cols>
    <col min="4" max="4" width="30.421875" style="0" customWidth="1"/>
    <col min="5" max="5" width="18.28125" style="0" customWidth="1"/>
    <col min="11" max="11" width="13.28125" style="0" customWidth="1"/>
  </cols>
  <sheetData>
    <row r="5" spans="1:5" ht="12.75">
      <c r="A5" s="86" t="s">
        <v>57</v>
      </c>
      <c r="B5" s="86"/>
      <c r="C5" s="86"/>
      <c r="D5" s="86"/>
      <c r="E5" s="1">
        <v>60218</v>
      </c>
    </row>
    <row r="7" spans="2:11" ht="12.75">
      <c r="B7" s="86" t="s">
        <v>58</v>
      </c>
      <c r="C7" s="86"/>
      <c r="D7" s="86"/>
      <c r="E7">
        <v>6207</v>
      </c>
      <c r="G7" s="86" t="s">
        <v>68</v>
      </c>
      <c r="H7" s="86"/>
      <c r="I7" s="86"/>
      <c r="J7" s="86"/>
      <c r="K7" t="s">
        <v>71</v>
      </c>
    </row>
    <row r="8" spans="2:10" ht="12.75">
      <c r="B8" s="86"/>
      <c r="C8" s="86"/>
      <c r="D8" s="86"/>
      <c r="G8" s="86" t="s">
        <v>69</v>
      </c>
      <c r="H8" s="86"/>
      <c r="I8" s="86"/>
      <c r="J8" s="86"/>
    </row>
    <row r="9" spans="2:10" ht="12.75">
      <c r="B9" s="86" t="s">
        <v>59</v>
      </c>
      <c r="C9" s="86"/>
      <c r="D9" s="86"/>
      <c r="E9">
        <f>2*7.5*180</f>
        <v>2700</v>
      </c>
      <c r="G9" s="86" t="s">
        <v>70</v>
      </c>
      <c r="H9" s="86"/>
      <c r="I9" s="86"/>
      <c r="J9" s="86"/>
    </row>
    <row r="10" spans="2:4" ht="12.75">
      <c r="B10" s="86"/>
      <c r="C10" s="86"/>
      <c r="D10" s="86"/>
    </row>
    <row r="11" spans="2:5" ht="12.75">
      <c r="B11" s="86" t="s">
        <v>67</v>
      </c>
      <c r="C11" s="86"/>
      <c r="D11" s="86"/>
      <c r="E11">
        <v>14000</v>
      </c>
    </row>
    <row r="12" spans="2:4" ht="12.75">
      <c r="B12" s="86"/>
      <c r="C12" s="86"/>
      <c r="D12" s="86"/>
    </row>
    <row r="13" spans="2:5" ht="12.75">
      <c r="B13" s="86" t="s">
        <v>60</v>
      </c>
      <c r="C13" s="86"/>
      <c r="D13" s="86"/>
      <c r="E13">
        <v>2500</v>
      </c>
    </row>
    <row r="14" spans="2:4" ht="12.75">
      <c r="B14" s="86"/>
      <c r="C14" s="86"/>
      <c r="D14" s="86"/>
    </row>
    <row r="15" spans="2:5" ht="12.75">
      <c r="B15" s="86" t="s">
        <v>61</v>
      </c>
      <c r="C15" s="86"/>
      <c r="D15" s="86"/>
      <c r="E15">
        <v>1500</v>
      </c>
    </row>
    <row r="16" spans="2:4" ht="12.75">
      <c r="B16" s="86"/>
      <c r="C16" s="86"/>
      <c r="D16" s="86"/>
    </row>
    <row r="17" spans="2:5" ht="12.75">
      <c r="B17" s="86" t="s">
        <v>62</v>
      </c>
      <c r="C17" s="86"/>
      <c r="D17" s="86"/>
      <c r="E17">
        <v>1500</v>
      </c>
    </row>
    <row r="18" spans="2:4" ht="12.75">
      <c r="B18" s="86"/>
      <c r="C18" s="86"/>
      <c r="D18" s="86"/>
    </row>
    <row r="19" spans="2:5" ht="12.75">
      <c r="B19" s="86" t="s">
        <v>63</v>
      </c>
      <c r="C19" s="86"/>
      <c r="D19" s="86"/>
      <c r="E19">
        <v>2000</v>
      </c>
    </row>
    <row r="20" spans="2:4" ht="12.75">
      <c r="B20" s="86"/>
      <c r="C20" s="86"/>
      <c r="D20" s="86"/>
    </row>
    <row r="21" spans="2:5" ht="12.75">
      <c r="B21" s="86" t="s">
        <v>64</v>
      </c>
      <c r="C21" s="86"/>
      <c r="D21" s="86"/>
      <c r="E21">
        <v>3000</v>
      </c>
    </row>
    <row r="22" spans="2:4" ht="12.75">
      <c r="B22" s="87" t="s">
        <v>66</v>
      </c>
      <c r="C22" s="87"/>
      <c r="D22" s="87"/>
    </row>
    <row r="23" spans="2:4" ht="8.25" customHeight="1">
      <c r="B23" s="87"/>
      <c r="C23" s="87"/>
      <c r="D23" s="87"/>
    </row>
    <row r="24" spans="2:5" ht="23.25" customHeight="1">
      <c r="B24" s="88" t="s">
        <v>65</v>
      </c>
      <c r="C24" s="88"/>
      <c r="D24" s="88"/>
      <c r="E24">
        <v>2400</v>
      </c>
    </row>
    <row r="25" spans="2:4" ht="12.75">
      <c r="B25" s="86"/>
      <c r="C25" s="86"/>
      <c r="D25" s="86"/>
    </row>
    <row r="26" spans="2:5" ht="12.75">
      <c r="B26" s="87" t="s">
        <v>56</v>
      </c>
      <c r="C26" s="87"/>
      <c r="D26" s="87"/>
      <c r="E26">
        <f>SUM(E7:E23)</f>
        <v>33407</v>
      </c>
    </row>
    <row r="27" spans="2:4" ht="12.75">
      <c r="B27" s="86"/>
      <c r="C27" s="86"/>
      <c r="D27" s="86"/>
    </row>
    <row r="28" spans="2:4" ht="12.75">
      <c r="B28" s="86"/>
      <c r="C28" s="86"/>
      <c r="D28" s="86"/>
    </row>
  </sheetData>
  <sheetProtection/>
  <mergeCells count="26">
    <mergeCell ref="B10:D10"/>
    <mergeCell ref="B11:D11"/>
    <mergeCell ref="B12:D12"/>
    <mergeCell ref="B13:D13"/>
    <mergeCell ref="A5:D5"/>
    <mergeCell ref="B7:D7"/>
    <mergeCell ref="B8:D8"/>
    <mergeCell ref="B9:D9"/>
    <mergeCell ref="B18:D18"/>
    <mergeCell ref="B19:D19"/>
    <mergeCell ref="B20:D20"/>
    <mergeCell ref="B21:D21"/>
    <mergeCell ref="B14:D14"/>
    <mergeCell ref="B15:D15"/>
    <mergeCell ref="B16:D16"/>
    <mergeCell ref="B17:D17"/>
    <mergeCell ref="B28:D28"/>
    <mergeCell ref="B23:D23"/>
    <mergeCell ref="B24:D24"/>
    <mergeCell ref="G7:J7"/>
    <mergeCell ref="G8:J8"/>
    <mergeCell ref="G9:J9"/>
    <mergeCell ref="B22:D22"/>
    <mergeCell ref="B25:D25"/>
    <mergeCell ref="B26:D26"/>
    <mergeCell ref="B27:D27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Nature Coast Middle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Allison Hord</dc:creator>
  <cp:keywords/>
  <dc:description/>
  <cp:lastModifiedBy>Charles Bowe</cp:lastModifiedBy>
  <cp:lastPrinted>2015-09-02T14:07:33Z</cp:lastPrinted>
  <dcterms:created xsi:type="dcterms:W3CDTF">2012-06-19T16:18:06Z</dcterms:created>
  <dcterms:modified xsi:type="dcterms:W3CDTF">2017-06-14T15:00:37Z</dcterms:modified>
  <cp:category/>
  <cp:version/>
  <cp:contentType/>
  <cp:contentStatus/>
</cp:coreProperties>
</file>